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taautomacao.sharepoint.com/sites/Comercial/Shared Documents/Clientes/FIOCRUZ/2023/PR23202 - Implementação de automação na Subestação ETG-02/PR/"/>
    </mc:Choice>
  </mc:AlternateContent>
  <xr:revisionPtr revIDLastSave="97" documentId="8_{5208FF12-5F6B-4C5D-A900-09D9DC405EF4}" xr6:coauthVersionLast="47" xr6:coauthVersionMax="47" xr10:uidLastSave="{FE14C9F5-2F41-4828-9EAA-129D2CC66BAC}"/>
  <bookViews>
    <workbookView xWindow="-108" yWindow="-108" windowWidth="23256" windowHeight="12456" xr2:uid="{708FB042-A070-4BC7-BED1-F4DA9AF9DB94}"/>
  </bookViews>
  <sheets>
    <sheet name="Cost breakdown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REA" localSheetId="0">[1]PADRÃO!$D$10:$D$13</definedName>
    <definedName name="AREA">[2]PADRÃO!$D$10:$D$13</definedName>
    <definedName name="CAMPO.DISC1" localSheetId="0">[1]DISC1!$V$227:$AY$329</definedName>
    <definedName name="CAMPO.DISC1">[2]DISC1!$V$227:$AY$329</definedName>
    <definedName name="CAMPO.DISC2" localSheetId="0">[1]DISC2!$V$227:$AY$329</definedName>
    <definedName name="CAMPO.DISC2">[2]DISC2!$V$227:$AY$329</definedName>
    <definedName name="CAMPO.DISC3" localSheetId="0">[1]DISC3!$V$227:$AY$329</definedName>
    <definedName name="CAMPO.DISC3">[2]DISC3!$V$227:$AY$329</definedName>
    <definedName name="CAMPO.DISC4" localSheetId="0">[1]DISC4!$V$227:$AY$329</definedName>
    <definedName name="CAMPO.DISC4">[2]DISC4!$V$227:$AY$329</definedName>
    <definedName name="CAMPO.DISC5" localSheetId="0">[1]DISC5!$V$227:$AY$329</definedName>
    <definedName name="CAMPO.DISC5">[2]DISC5!$V$227:$AY$329</definedName>
    <definedName name="CAMPO.DISC6" localSheetId="0">[1]DISC6!$V$227:$AY$329</definedName>
    <definedName name="CAMPO.DISC6">[2]DISC6!$V$227:$AY$329</definedName>
    <definedName name="CAMPO.DISC7" localSheetId="0">[1]DISC7!$V$227:$AY$329</definedName>
    <definedName name="CAMPO.DISC7">[2]DISC7!$V$227:$AY$329</definedName>
    <definedName name="CAMPO.DISC8" localSheetId="0">[1]DISC8!$V$227:$AY$329</definedName>
    <definedName name="CAMPO.DISC8">[2]DISC8!$V$227:$AY$329</definedName>
    <definedName name="DESPESAS" localSheetId="0">[1]PADRÃO!$D$30:$D$39</definedName>
    <definedName name="DESPESAS">[2]PADRÃO!$D$30:$D$39</definedName>
    <definedName name="ENG.DISC1" localSheetId="0">[1]DISC1!$V$11:$AY$113</definedName>
    <definedName name="ENG.DISC1">[2]DISC1!$V$11:$AY$113</definedName>
    <definedName name="ENG.DISC2" localSheetId="0">[1]DISC2!$V$11:$AY$113</definedName>
    <definedName name="ENG.DISC2">[2]DISC2!$V$11:$AY$113</definedName>
    <definedName name="ENG.DISC3" localSheetId="0">[1]DISC3!$V$11:$AY$113</definedName>
    <definedName name="ENG.DISC3">[2]DISC3!$V$11:$AY$113</definedName>
    <definedName name="ENG.DISC4" localSheetId="0">[1]DISC4!$V$11:$AY$113</definedName>
    <definedName name="ENG.DISC4">[2]DISC4!$V$11:$AY$113</definedName>
    <definedName name="ENG.DISC5" localSheetId="0">[1]DISC5!$V$11:$AY$113</definedName>
    <definedName name="ENG.DISC5">[2]DISC5!$V$11:$AY$113</definedName>
    <definedName name="ENG.DISC6" localSheetId="0">[1]DISC6!$V$11:$AY$113</definedName>
    <definedName name="ENG.DISC6">[2]DISC6!$V$11:$AY$113</definedName>
    <definedName name="ENG.DISC7" localSheetId="0">[1]DISC7!$V$11:$AY$113</definedName>
    <definedName name="ENG.DISC7">[2]DISC7!$V$11:$AY$113</definedName>
    <definedName name="ENG.DISC8" localSheetId="0">[1]DISC8!$V$11:$AY$113</definedName>
    <definedName name="ENG.DISC8">[2]DISC8!$V$11:$AY$113</definedName>
    <definedName name="FABR.DISC1" localSheetId="0">[1]DISC1!$V$119:$AY$221</definedName>
    <definedName name="FABR.DISC1">[2]DISC1!$V$119:$AY$221</definedName>
    <definedName name="FABR.DISC2" localSheetId="0">[1]DISC2!$V$119:$AY$221</definedName>
    <definedName name="FABR.DISC2">[2]DISC2!$V$119:$AY$221</definedName>
    <definedName name="FABR.DISC3" localSheetId="0">[1]DISC3!$V$119:$AY$221</definedName>
    <definedName name="FABR.DISC3">[2]DISC3!$V$119:$AY$221</definedName>
    <definedName name="FABR.DISC4" localSheetId="0">[1]DISC4!$V$119:$AY$221</definedName>
    <definedName name="FABR.DISC4">[2]DISC4!$V$119:$AY$221</definedName>
    <definedName name="FABR.DISC5" localSheetId="0">[1]DISC5!$V$119:$AY$221</definedName>
    <definedName name="FABR.DISC5">[2]DISC5!$V$119:$AY$221</definedName>
    <definedName name="FABR.DISC6" localSheetId="0">[1]DISC6!$V$119:$AY$221</definedName>
    <definedName name="FABR.DISC6">[2]DISC6!$V$119:$AY$221</definedName>
    <definedName name="FABR.DISC7" localSheetId="0">[1]DISC7!$V$119:$AY$221</definedName>
    <definedName name="FABR.DISC7">[2]DISC7!$V$119:$AY$221</definedName>
    <definedName name="FABR.DISC8" localSheetId="0">[1]DISC8!$V$119:$AY$221</definedName>
    <definedName name="FABR.DISC8">[2]DISC8!$V$119:$AY$221</definedName>
    <definedName name="MATERIAIS">[3]PADRÃO!$F$46:$F$55</definedName>
    <definedName name="MOB.DISC1" localSheetId="0">[1]DISC1!$V$336:$AY$345</definedName>
    <definedName name="MOB.DISC1">[2]DISC1!$V$336:$AY$345</definedName>
    <definedName name="MOB.DISC2" localSheetId="0">[1]DISC2!$V$336:$AY$346</definedName>
    <definedName name="MOB.DISC2">[2]DISC2!$V$336:$AY$346</definedName>
    <definedName name="MOB.DISC3" localSheetId="0">[1]DISC3!$V$336:$AY$346</definedName>
    <definedName name="MOB.DISC3">[2]DISC3!$V$336:$AY$346</definedName>
    <definedName name="MOB.DISC4" localSheetId="0">[1]DISC4!$V$336:$AY$346</definedName>
    <definedName name="MOB.DISC4">[2]DISC4!$V$336:$AY$346</definedName>
    <definedName name="MOB.DISC5" localSheetId="0">[1]DISC5!$V$336:$AY$346</definedName>
    <definedName name="MOB.DISC5">[2]DISC5!$V$336:$AY$346</definedName>
    <definedName name="MOB.DISC6" localSheetId="0">[1]DISC6!$V$336:$AY$346</definedName>
    <definedName name="MOB.DISC6">[2]DISC6!$V$336:$AY$346</definedName>
    <definedName name="MOB.DISC7" localSheetId="0">[1]DISC7!$V$336:$AY$346</definedName>
    <definedName name="MOB.DISC7">[2]DISC7!$V$336:$AY$346</definedName>
    <definedName name="MOB.DISC8" localSheetId="0">[1]DISC8!$V$336:$AY$346</definedName>
    <definedName name="MOB.DISC8">[2]DISC8!$V$336:$AY$346</definedName>
    <definedName name="SUBCONTRATAÇÕES">[3]PADRÃO!$F$59:$F$68</definedName>
    <definedName name="Teste">'[4]DOD -  Engenharia'!$H$68:$L$75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2" i="5" l="1"/>
  <c r="G111" i="5"/>
  <c r="G110" i="5"/>
  <c r="G109" i="5"/>
  <c r="G108" i="5"/>
  <c r="G107" i="5"/>
  <c r="G106" i="5"/>
  <c r="G105" i="5"/>
  <c r="G104" i="5"/>
  <c r="F99" i="5"/>
  <c r="E99" i="5" s="1"/>
  <c r="F98" i="5"/>
  <c r="E98" i="5" s="1"/>
  <c r="F97" i="5"/>
  <c r="E97" i="5"/>
  <c r="F86" i="5"/>
  <c r="E93" i="5" s="1"/>
  <c r="F91" i="5"/>
  <c r="E91" i="5" s="1"/>
  <c r="F49" i="5"/>
  <c r="F15" i="5"/>
  <c r="F14" i="5"/>
  <c r="E14" i="5" s="1"/>
  <c r="F13" i="5"/>
  <c r="E13" i="5" s="1"/>
  <c r="F12" i="5"/>
  <c r="E12" i="5" s="1"/>
  <c r="F11" i="5"/>
  <c r="E11" i="5" s="1"/>
  <c r="F10" i="5"/>
  <c r="E10" i="5" s="1"/>
  <c r="F9" i="5"/>
  <c r="E9" i="5" s="1"/>
  <c r="F8" i="5"/>
  <c r="E8" i="5" s="1"/>
  <c r="F7" i="5"/>
  <c r="E7" i="5" s="1"/>
  <c r="F6" i="5"/>
  <c r="F5" i="5"/>
  <c r="F4" i="5"/>
  <c r="F3" i="5"/>
  <c r="E3" i="5" s="1"/>
  <c r="H92" i="5"/>
  <c r="G92" i="5"/>
  <c r="F90" i="5"/>
  <c r="E90" i="5" s="1"/>
  <c r="F89" i="5"/>
  <c r="E89" i="5" s="1"/>
  <c r="F88" i="5"/>
  <c r="E88" i="5" s="1"/>
  <c r="F87" i="5"/>
  <c r="E87" i="5" s="1"/>
  <c r="F85" i="5"/>
  <c r="E85" i="5" s="1"/>
  <c r="F84" i="5"/>
  <c r="E84" i="5" s="1"/>
  <c r="F83" i="5"/>
  <c r="E83" i="5" s="1"/>
  <c r="F82" i="5"/>
  <c r="E82" i="5" s="1"/>
  <c r="H77" i="5"/>
  <c r="G77" i="5"/>
  <c r="F76" i="5"/>
  <c r="E76" i="5" s="1"/>
  <c r="F75" i="5"/>
  <c r="E75" i="5" s="1"/>
  <c r="F74" i="5"/>
  <c r="E74" i="5" s="1"/>
  <c r="F73" i="5"/>
  <c r="E73" i="5" s="1"/>
  <c r="F72" i="5"/>
  <c r="D72" i="5"/>
  <c r="F71" i="5"/>
  <c r="E71" i="5" s="1"/>
  <c r="F70" i="5"/>
  <c r="E70" i="5" s="1"/>
  <c r="F69" i="5"/>
  <c r="E69" i="5" s="1"/>
  <c r="F68" i="5"/>
  <c r="E68" i="5" s="1"/>
  <c r="F67" i="5"/>
  <c r="E67" i="5" s="1"/>
  <c r="F66" i="5"/>
  <c r="E66" i="5" s="1"/>
  <c r="F65" i="5"/>
  <c r="E65" i="5" s="1"/>
  <c r="F64" i="5"/>
  <c r="E64" i="5" s="1"/>
  <c r="F63" i="5"/>
  <c r="E63" i="5" s="1"/>
  <c r="F62" i="5"/>
  <c r="E62" i="5" s="1"/>
  <c r="F61" i="5"/>
  <c r="E61" i="5" s="1"/>
  <c r="F60" i="5"/>
  <c r="E60" i="5" s="1"/>
  <c r="F59" i="5"/>
  <c r="E59" i="5" s="1"/>
  <c r="F58" i="5"/>
  <c r="E58" i="5" s="1"/>
  <c r="F57" i="5"/>
  <c r="E57" i="5" s="1"/>
  <c r="F56" i="5"/>
  <c r="E56" i="5" s="1"/>
  <c r="F55" i="5"/>
  <c r="E55" i="5" s="1"/>
  <c r="F54" i="5"/>
  <c r="E54" i="5" s="1"/>
  <c r="F53" i="5"/>
  <c r="E53" i="5" s="1"/>
  <c r="F52" i="5"/>
  <c r="E52" i="5" s="1"/>
  <c r="F51" i="5"/>
  <c r="E51" i="5" s="1"/>
  <c r="F50" i="5"/>
  <c r="E50" i="5" s="1"/>
  <c r="F48" i="5"/>
  <c r="E48" i="5" s="1"/>
  <c r="F47" i="5"/>
  <c r="E47" i="5" s="1"/>
  <c r="F46" i="5"/>
  <c r="E46" i="5" s="1"/>
  <c r="F45" i="5"/>
  <c r="E45" i="5" s="1"/>
  <c r="F44" i="5"/>
  <c r="E44" i="5" s="1"/>
  <c r="F43" i="5"/>
  <c r="E43" i="5" s="1"/>
  <c r="H38" i="5"/>
  <c r="G38" i="5"/>
  <c r="F37" i="5"/>
  <c r="E37" i="5" s="1"/>
  <c r="F36" i="5"/>
  <c r="E36" i="5" s="1"/>
  <c r="F35" i="5"/>
  <c r="E35" i="5" s="1"/>
  <c r="F34" i="5"/>
  <c r="E34" i="5" s="1"/>
  <c r="F33" i="5"/>
  <c r="D33" i="5"/>
  <c r="F32" i="5"/>
  <c r="E32" i="5" s="1"/>
  <c r="F31" i="5"/>
  <c r="E31" i="5" s="1"/>
  <c r="F30" i="5"/>
  <c r="E30" i="5" s="1"/>
  <c r="F29" i="5"/>
  <c r="E29" i="5" s="1"/>
  <c r="F28" i="5"/>
  <c r="E28" i="5" s="1"/>
  <c r="F27" i="5"/>
  <c r="E27" i="5" s="1"/>
  <c r="F26" i="5"/>
  <c r="E26" i="5" s="1"/>
  <c r="F25" i="5"/>
  <c r="E25" i="5" s="1"/>
  <c r="F24" i="5"/>
  <c r="E24" i="5" s="1"/>
  <c r="F23" i="5"/>
  <c r="E23" i="5" s="1"/>
  <c r="F22" i="5"/>
  <c r="E22" i="5" s="1"/>
  <c r="F21" i="5"/>
  <c r="E21" i="5" s="1"/>
  <c r="F20" i="5"/>
  <c r="E20" i="5" s="1"/>
  <c r="F19" i="5"/>
  <c r="E19" i="5" s="1"/>
  <c r="F18" i="5"/>
  <c r="E18" i="5" s="1"/>
  <c r="F17" i="5"/>
  <c r="E17" i="5" s="1"/>
  <c r="F16" i="5"/>
  <c r="E16" i="5" s="1"/>
  <c r="E15" i="5"/>
  <c r="E6" i="5"/>
  <c r="E5" i="5"/>
  <c r="E4" i="5"/>
  <c r="E86" i="5" l="1"/>
  <c r="E78" i="5"/>
  <c r="E49" i="5"/>
  <c r="E39" i="5"/>
  <c r="E116" i="5"/>
  <c r="E119" i="5" s="1"/>
  <c r="E72" i="5"/>
  <c r="E33" i="5"/>
  <c r="E100" i="5"/>
</calcChain>
</file>

<file path=xl/sharedStrings.xml><?xml version="1.0" encoding="utf-8"?>
<sst xmlns="http://schemas.openxmlformats.org/spreadsheetml/2006/main" count="135" uniqueCount="79">
  <si>
    <t xml:space="preserve">ITEM </t>
  </si>
  <si>
    <t>QUANTIDADE.</t>
  </si>
  <si>
    <t xml:space="preserve">MÃO-DE-OBRA </t>
  </si>
  <si>
    <t>FRETE</t>
  </si>
  <si>
    <t>CONTATOR CWB 18-11-20C03</t>
  </si>
  <si>
    <t>MINIDISJUNTOR BIPOLAR 2P 32A CURVA C</t>
  </si>
  <si>
    <t>INTERRUPTOR SECCIONADOR VARIO 32A MANOPL</t>
  </si>
  <si>
    <t>MINIDISJUNTOR BIPOLAR 2P 16A CURVA C</t>
  </si>
  <si>
    <t>MINIDISJUNTOR BIPOLAR 2P 10A CURVA C</t>
  </si>
  <si>
    <t>BORNE RELÉ 24VCC, 1NAF, 6A</t>
  </si>
  <si>
    <t>FONTE CHAVEADA 1227/220VCA 24VCC 20A</t>
  </si>
  <si>
    <t>FONTE 24 VDC PHOENIX CONTACT ESSENTIAL-PS-1AC/24VDC/480W/EE</t>
  </si>
  <si>
    <t>ADAPTADOR PARA TRILHO DIN 1 POLO</t>
  </si>
  <si>
    <t>CONECTOR FÊMEA MULTILAN CAT-6 BLINDADO RJ45</t>
  </si>
  <si>
    <t>PATCH CORD F/UTP GIGALAN CAT.6-CM-T568A/B-3M-ClNZA (BLINDADO)</t>
  </si>
  <si>
    <t>CLP SIEMENS S7 1200 1215C</t>
  </si>
  <si>
    <t>REMOTA SIMATIC ET 200SP, PROFINET</t>
  </si>
  <si>
    <t>MÓDULO ENTRADA DIGITAL</t>
  </si>
  <si>
    <t>MÓDULO SAÍDA DIGITAL</t>
  </si>
  <si>
    <t>MÓDULO DE ENTRADA ANALÓGICA</t>
  </si>
  <si>
    <t>BASEUNIT SIMATIC ET 200SP 16 PUSH IN 2 INFEED TERM</t>
  </si>
  <si>
    <t>BOTÃO DE EMERGÊNCIA</t>
  </si>
  <si>
    <t>BORNE SIMPLES FUSÍVEL BTWS 2S</t>
  </si>
  <si>
    <t>SINALIZADOR 022MM PLÁSTICO, LED, VERMELHO, 220VCA</t>
  </si>
  <si>
    <t>BORNE DE PASSAGEM DIRETA PUSH-IN 2,5mm2</t>
  </si>
  <si>
    <t>POSTE FINAL PRESSAO DIN35x7,5/DlN35x15 CINZA</t>
  </si>
  <si>
    <t>CONJUNTO DE EXAUSTÃO-COR RAL 7032 -BIVOLT-MEDIDA 148X148</t>
  </si>
  <si>
    <t>GRELHA E FILTRO - COR RAL 7032 - MEDIDA 148X148</t>
  </si>
  <si>
    <t>CHAVE FIM DE CURSO C/ ATUADOR TIPO PINO</t>
  </si>
  <si>
    <t>LUMINÁRIA LED 5W BOTÃO LIGA/DESLIGA</t>
  </si>
  <si>
    <t xml:space="preserve">RESISTÊNCIA DE AQUECIMENTO 45W 3,5A </t>
  </si>
  <si>
    <t>TOMADA 10A</t>
  </si>
  <si>
    <t>TERMOSTATO MECANICO BIMETÁLICO NA+NF 0..60°C</t>
  </si>
  <si>
    <t>Barramento 3F - Horizontal</t>
  </si>
  <si>
    <t>Barramento T - Horizontal</t>
  </si>
  <si>
    <t>Cabo 2 mm</t>
  </si>
  <si>
    <t>Cabo 1 mm</t>
  </si>
  <si>
    <t>ARMARIO TS 600X1200X600MM RAL7035 C/ PL.MONT.</t>
  </si>
  <si>
    <t>TOTAL</t>
  </si>
  <si>
    <t>SICAM CM-8830</t>
  </si>
  <si>
    <t>REMOTA SICAM A8000 CP-8022</t>
  </si>
  <si>
    <t>MÓDULO ENTRADA DIGITAL SICAM A8000 DI-8110</t>
  </si>
  <si>
    <t>MÓDULO SAÍDA DIGITAL SICAM A8000 DO-8230</t>
  </si>
  <si>
    <t>MÓDULO LED SICAM A8000 CM-8830</t>
  </si>
  <si>
    <t>FONTE DE ENERGIA 24V 12W SICAM A8000 PS-8620</t>
  </si>
  <si>
    <t xml:space="preserve">BOTÃO DE EMERGÊNCIA </t>
  </si>
  <si>
    <t xml:space="preserve">DESCRIÇÃO - RACK E ACESSÓRIOS 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</si>
  <si>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</si>
  <si>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</si>
  <si>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</si>
  <si>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</si>
  <si>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</si>
  <si>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</si>
  <si>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</si>
  <si>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</si>
  <si>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Switch ethernet gerenciável com criptografia 128-Bit, 6 portas RJ45 fast ethernet, 3 portas de
fibra óptico fast ethernet</t>
  </si>
  <si>
    <t>Painel Rack</t>
  </si>
  <si>
    <t>DESCRIÇÃO - SUPERVISORIO WINCC</t>
  </si>
  <si>
    <t>SIMATIC WinCC Unified Logging, 100 LoggingTags, option for
WinCC Unified, runtime software, Single License license key for
download; without software and documentation class A</t>
  </si>
  <si>
    <t>SIMATIC STEP 7 Professional V18, floating license download;
engineering software in the TIA Portal; software, documentation
and license key for download; class A; 9 languages: de,en,zh
included, fr,es,it,ru,ja,ko as download; executable on Windows 10;
Windows 11; Windows Server 2016/2019/2022; for configuration of
SIMATIC S7-1200/1500, SIMATIC S7-300/400/WinAC, SIMATIC Basic</t>
  </si>
  <si>
    <t>DESCRIÇÃO</t>
  </si>
  <si>
    <t>MÃO-DE-OBRA</t>
  </si>
  <si>
    <t>DESCRIÇÃO - QA-ELE-ETG01</t>
  </si>
  <si>
    <t>DESCRIÇÃO - QA-AUT-ETG02</t>
  </si>
  <si>
    <t>VALOR UNIT.</t>
  </si>
  <si>
    <t>VALOR TOTAL</t>
  </si>
  <si>
    <t>Painel de automação - QA-AUT-ETG02</t>
  </si>
  <si>
    <t>Painel de automação - QA-ELE-ETG02</t>
  </si>
  <si>
    <t>Desenvolvimento de programação do PCL</t>
  </si>
  <si>
    <t>Desenvolvimento de telas gráficas, configuração e parametrização na IHM</t>
  </si>
  <si>
    <t>Testes de aceitação de fábrica</t>
  </si>
  <si>
    <t>Comissionamento a nível CLP</t>
  </si>
  <si>
    <t>Comissionamento a nível IHM</t>
  </si>
  <si>
    <t>Elaboração de manuais técnicos de operação e manutenção</t>
  </si>
  <si>
    <t>Treinamento operacional</t>
  </si>
  <si>
    <t>As built</t>
  </si>
  <si>
    <t>Operação assistida (90 dias corridos)</t>
  </si>
  <si>
    <t>Sensor fotocélula 24V para uso externo com saída relé SPDT</t>
  </si>
  <si>
    <t>Painel de sobrepor c/IHM MTP1900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</si>
</sst>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333333"/>
      <name val="Lucida Sans Unicode"/>
      <family val="2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" fillId="0" borderId="1" xfId="0" applyFont="1" applyBorder="1"/>
    <xf numFmtId="0" fontId="6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/>
    <xf numFmtId="44" fontId="3" fillId="0" borderId="1" xfId="0" applyNumberFormat="1" applyFont="1" applyBorder="1"/>
    <xf numFmtId="44" fontId="3" fillId="0" borderId="1" xfId="1" applyFont="1" applyFill="1" applyBorder="1"/>
    <xf numFmtId="44" fontId="0" fillId="0" borderId="1" xfId="0" applyNumberFormat="1" applyBorder="1"/>
    <xf numFmtId="0" fontId="0" fillId="0" borderId="1" xfId="0" applyBorder="1"/>
    <xf numFmtId="44" fontId="0" fillId="0" borderId="1" xfId="1" applyFont="1" applyFill="1" applyBorder="1"/>
    <xf numFmtId="0" fontId="0" fillId="0" borderId="1" xfId="0" applyBorder="1" applyAlignment="1">
      <alignment vertical="center"/>
    </xf>
    <xf numFmtId="0" fontId="7" fillId="0" borderId="1" xfId="0" applyFont="1" applyBorder="1"/>
    <xf numFmtId="0" fontId="0" fillId="0" borderId="0" xfId="0" applyAlignment="1">
      <alignment horizontal="center" vertical="center"/>
    </xf>
    <xf numFmtId="44" fontId="0" fillId="0" borderId="0" xfId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44" fontId="3" fillId="0" borderId="3" xfId="1" applyFont="1" applyFill="1" applyBorder="1" applyAlignment="1">
      <alignment horizontal="left"/>
    </xf>
    <xf numFmtId="44" fontId="3" fillId="0" borderId="4" xfId="1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4" fontId="5" fillId="0" borderId="2" xfId="0" applyNumberFormat="1" applyFont="1" applyBorder="1" applyAlignment="1">
      <alignment horizontal="center" wrapText="1"/>
    </xf>
    <xf numFmtId="44" fontId="5" fillId="0" borderId="3" xfId="0" applyNumberFormat="1" applyFont="1" applyBorder="1" applyAlignment="1">
      <alignment horizontal="center" wrapText="1"/>
    </xf>
    <xf numFmtId="44" fontId="5" fillId="0" borderId="4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4" fontId="5" fillId="0" borderId="1" xfId="0" applyNumberFormat="1" applyFont="1" applyBorder="1" applyAlignment="1">
      <alignment horizontal="center" wrapText="1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44" fontId="8" fillId="5" borderId="2" xfId="0" applyNumberFormat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  <xf numFmtId="44" fontId="8" fillId="5" borderId="4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3" fillId="0" borderId="1" xfId="3" applyFont="1" applyFill="1" applyBorder="1" applyAlignment="1">
      <alignment horizontal="left"/>
    </xf>
    <xf numFmtId="44" fontId="0" fillId="0" borderId="1" xfId="3" applyFont="1" applyBorder="1"/>
  </cellXfs>
  <cellStyles count="4">
    <cellStyle name="Moeda" xfId="3" builtinId="4"/>
    <cellStyle name="Moeda 2" xfId="1" xr:uid="{121A82DA-38FF-4A7F-87C8-3F1669338EA2}"/>
    <cellStyle name="Norm??" xfId="2" xr:uid="{86450897-6919-44DD-98AC-46ABDF3B945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2%20-%20Implementa&#231;&#227;o%20de%20automa&#231;&#227;o%20na%20Subesta&#231;&#227;o%20ETG-02/PR/PR23202_R01_V00.xlsx" TargetMode="External"/><Relationship Id="rId1" Type="http://schemas.openxmlformats.org/officeDocument/2006/relationships/externalLinkPath" Target="PR23202_R01_V0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1%20-%20Implementa&#231;&#227;o%20de%20automa&#231;&#227;o%20na%20Subesta&#231;&#227;o%20ETG-01/PR/PR23201_R00_V00.xlsx" TargetMode="External"/><Relationship Id="rId1" Type="http://schemas.openxmlformats.org/officeDocument/2006/relationships/externalLinkPath" Target="PR23201_R00_V0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Saint%20Gobain/2023/PR23108%20-%20Software%20PLC-%20Alto%20Forno/02%20-%20DOCS%20GERADOS/08%20-%20DOD/PR23108_R01_V01.xlsx" TargetMode="External"/><Relationship Id="rId1" Type="http://schemas.openxmlformats.org/officeDocument/2006/relationships/externalLinkPath" Target="/sites/Comercial/Shared%20Documents/Clientes/Saint%20Gobain/2023/PR23108%20-%20Software%20PLC-%20Alto%20Forno/02%20-%20DOCS%20GERADOS/08%20-%20DOD/PR23108_R01_V0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sites/Comercial/Shared%20Documents/Clientes/Saint%20Gobain/2023/PR23108%20-%20Software%20PLC-%20Alto%20Forno/02%20-%20DOCS%20GERADOS/05%20-%20PROPOSTA/Clientes/Gerdau/Gerdau%20Pinda/Oportunidade/2022/PR22210%20-%20%20Projeto%20executivo%20moderniza&#231;&#227;o%20COJET%20do%20FEA82/02%20-%20DOCS%20GERADOS/08%20-%20DOD/PR22210_R01_V00.xlsx?5E83B060" TargetMode="External"/><Relationship Id="rId1" Type="http://schemas.openxmlformats.org/officeDocument/2006/relationships/externalLinkPath" Target="file:///\\5E83B060\PR22210_R01_V00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2%20-%20Implementa&#231;&#227;o%20de%20automa&#231;&#227;o%20na%20Subesta&#231;&#227;o%20ETG-02/PR/PR23202_R02_V00.xlsx" TargetMode="External"/><Relationship Id="rId1" Type="http://schemas.openxmlformats.org/officeDocument/2006/relationships/externalLinkPath" Target="PR23202_R02_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RESUMO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/>
      <sheetData sheetId="6"/>
      <sheetData sheetId="7"/>
      <sheetData sheetId="8">
        <row r="13">
          <cell r="AK13">
            <v>2.437133045308518</v>
          </cell>
        </row>
        <row r="17">
          <cell r="AK17">
            <v>2.4371330453085185</v>
          </cell>
        </row>
        <row r="38">
          <cell r="AK38">
            <v>1.2185665226542595</v>
          </cell>
        </row>
        <row r="48">
          <cell r="AK48">
            <v>1.2185665226542592</v>
          </cell>
        </row>
      </sheetData>
      <sheetData sheetId="9"/>
      <sheetData sheetId="10">
        <row r="8">
          <cell r="J8">
            <v>693.92647058823525</v>
          </cell>
        </row>
        <row r="21">
          <cell r="J21">
            <v>2733.1725656364238</v>
          </cell>
        </row>
        <row r="22">
          <cell r="J22">
            <v>3181.3639913592556</v>
          </cell>
        </row>
        <row r="23">
          <cell r="J23">
            <v>3501.714356929212</v>
          </cell>
        </row>
        <row r="24">
          <cell r="J24">
            <v>745.38085742771682</v>
          </cell>
        </row>
        <row r="25">
          <cell r="J25">
            <v>879.38600864074431</v>
          </cell>
        </row>
        <row r="26">
          <cell r="J26">
            <v>72.564847125290783</v>
          </cell>
        </row>
        <row r="27">
          <cell r="J27">
            <v>3670.7344632768359</v>
          </cell>
        </row>
        <row r="28">
          <cell r="J28">
            <v>17.197449318710532</v>
          </cell>
        </row>
        <row r="29">
          <cell r="J29">
            <v>479.83254403456294</v>
          </cell>
        </row>
        <row r="30">
          <cell r="J30">
            <v>64.777666999002975</v>
          </cell>
        </row>
        <row r="31">
          <cell r="J31">
            <v>166.00199401794617</v>
          </cell>
        </row>
        <row r="32">
          <cell r="J32">
            <v>56.651960784313729</v>
          </cell>
        </row>
        <row r="33">
          <cell r="J33">
            <v>66.947864739115971</v>
          </cell>
        </row>
        <row r="34">
          <cell r="J34">
            <v>72.765453639082736</v>
          </cell>
        </row>
        <row r="35">
          <cell r="J35">
            <v>172.03165503489529</v>
          </cell>
        </row>
        <row r="36">
          <cell r="J36">
            <v>44.881148222000661</v>
          </cell>
        </row>
        <row r="37">
          <cell r="J37">
            <v>135.865320704553</v>
          </cell>
        </row>
        <row r="38">
          <cell r="J38">
            <v>4632.3529411764703</v>
          </cell>
        </row>
        <row r="39">
          <cell r="J39">
            <v>1544.1176470588236</v>
          </cell>
        </row>
        <row r="40">
          <cell r="J40">
            <v>235.95879029577932</v>
          </cell>
        </row>
        <row r="41">
          <cell r="J41">
            <v>332.3363243602526</v>
          </cell>
        </row>
        <row r="42">
          <cell r="J42">
            <v>6407.6091309405119</v>
          </cell>
        </row>
        <row r="43">
          <cell r="J43">
            <v>830.84081090063148</v>
          </cell>
        </row>
        <row r="51">
          <cell r="J51">
            <v>462.61764705882354</v>
          </cell>
        </row>
        <row r="52">
          <cell r="J52">
            <v>37.075024925224319</v>
          </cell>
        </row>
        <row r="53">
          <cell r="J53">
            <v>409.27376204719172</v>
          </cell>
        </row>
        <row r="54">
          <cell r="J54">
            <v>37.075024925224319</v>
          </cell>
        </row>
        <row r="55">
          <cell r="J55">
            <v>74.150049850448639</v>
          </cell>
        </row>
        <row r="56">
          <cell r="J56">
            <v>7389.9926470588243</v>
          </cell>
        </row>
        <row r="58">
          <cell r="J58">
            <v>1206.3199152542372</v>
          </cell>
        </row>
        <row r="59">
          <cell r="J59">
            <v>333.98138916583582</v>
          </cell>
        </row>
        <row r="60">
          <cell r="J60">
            <v>194.40013293452975</v>
          </cell>
        </row>
        <row r="61">
          <cell r="J61">
            <v>66.467264872050521</v>
          </cell>
        </row>
        <row r="62">
          <cell r="J62">
            <v>20630.993934862076</v>
          </cell>
        </row>
        <row r="63">
          <cell r="J63">
            <v>14952.589481555333</v>
          </cell>
        </row>
        <row r="64">
          <cell r="J64">
            <v>3361.9645646394151</v>
          </cell>
        </row>
        <row r="65">
          <cell r="J65">
            <v>44857.804918577604</v>
          </cell>
        </row>
        <row r="66">
          <cell r="J66">
            <v>12516.71576935859</v>
          </cell>
        </row>
        <row r="67">
          <cell r="J67">
            <v>5312.735252575606</v>
          </cell>
        </row>
        <row r="68">
          <cell r="J68">
            <v>72.564847125290783</v>
          </cell>
        </row>
        <row r="69">
          <cell r="J69">
            <v>7986.3276836158184</v>
          </cell>
        </row>
        <row r="70">
          <cell r="J70">
            <v>17.197449318710532</v>
          </cell>
        </row>
        <row r="71">
          <cell r="J71">
            <v>942.32174310402115</v>
          </cell>
        </row>
        <row r="72">
          <cell r="J72">
            <v>43.185111332668654</v>
          </cell>
        </row>
        <row r="73">
          <cell r="J73">
            <v>166.00199401794617</v>
          </cell>
        </row>
        <row r="74">
          <cell r="J74">
            <v>56.651960784313729</v>
          </cell>
        </row>
        <row r="75">
          <cell r="J75">
            <v>66.947864739115971</v>
          </cell>
        </row>
        <row r="76">
          <cell r="J76">
            <v>72.765453639082736</v>
          </cell>
        </row>
        <row r="77">
          <cell r="J77">
            <v>172.03165503489529</v>
          </cell>
        </row>
        <row r="78">
          <cell r="J78">
            <v>44.881148222000661</v>
          </cell>
        </row>
        <row r="79">
          <cell r="J79">
            <v>135.865320704553</v>
          </cell>
        </row>
        <row r="80">
          <cell r="J80">
            <v>4632.3529411764703</v>
          </cell>
        </row>
        <row r="81">
          <cell r="J81">
            <v>1544.1176470588236</v>
          </cell>
        </row>
        <row r="82">
          <cell r="J82">
            <v>235.95879029577932</v>
          </cell>
        </row>
        <row r="83">
          <cell r="J83">
            <v>332.3363243602526</v>
          </cell>
        </row>
        <row r="84">
          <cell r="J84">
            <v>6407.6091309405119</v>
          </cell>
        </row>
        <row r="85">
          <cell r="J85">
            <v>830.84081090063148</v>
          </cell>
        </row>
        <row r="92">
          <cell r="J92">
            <v>4161.5819209039546</v>
          </cell>
        </row>
        <row r="93">
          <cell r="J93">
            <v>730.97374543037552</v>
          </cell>
        </row>
        <row r="94">
          <cell r="J94">
            <v>1666.8494516450648</v>
          </cell>
        </row>
        <row r="95">
          <cell r="J95">
            <v>1313.1937520771021</v>
          </cell>
        </row>
        <row r="97">
          <cell r="J97">
            <v>1535.0592804918579</v>
          </cell>
        </row>
        <row r="98">
          <cell r="J98">
            <v>1578.5975407111998</v>
          </cell>
        </row>
        <row r="99">
          <cell r="J99">
            <v>1491.5254237288134</v>
          </cell>
        </row>
        <row r="100">
          <cell r="J100">
            <v>11191.308532735125</v>
          </cell>
        </row>
        <row r="101">
          <cell r="J101">
            <v>830.84081090063148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2006.1392045454547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Cost breakdown"/>
      <sheetName val="RESUMO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/>
      <sheetData sheetId="6"/>
      <sheetData sheetId="7"/>
      <sheetData sheetId="8"/>
      <sheetData sheetId="9">
        <row r="13">
          <cell r="AK13">
            <v>2.437133045308518</v>
          </cell>
        </row>
      </sheetData>
      <sheetData sheetId="10">
        <row r="8">
          <cell r="J8">
            <v>693.92647058823513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Financeiro"/>
      <sheetName val="DOD -  Engenharia"/>
      <sheetName val="HH"/>
      <sheetName val="DIVISAO"/>
      <sheetName val="CAPA"/>
      <sheetName val="PADRÃO"/>
      <sheetName val="FLUXO FINANCEIRO"/>
      <sheetName val="RESUMO_GRAF"/>
      <sheetName val="RESUMO"/>
      <sheetName val="Lista de IO"/>
      <sheetName val="DISC1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CONSUMO</v>
          </cell>
        </row>
        <row r="47">
          <cell r="F47" t="str">
            <v>USO</v>
          </cell>
        </row>
        <row r="48">
          <cell r="F48" t="str">
            <v>PROTEÇÃO</v>
          </cell>
        </row>
        <row r="49">
          <cell r="F49" t="str">
            <v>ESCRITÓRIO</v>
          </cell>
        </row>
        <row r="50">
          <cell r="F50" t="str">
            <v>EQUIPS.DE.MONTAGEM</v>
          </cell>
        </row>
        <row r="51">
          <cell r="F51" t="str">
            <v>FERRAMENTAS</v>
          </cell>
        </row>
        <row r="52">
          <cell r="F52" t="str">
            <v>MECÂNICA</v>
          </cell>
        </row>
        <row r="53">
          <cell r="F53" t="str">
            <v>-</v>
          </cell>
        </row>
        <row r="54">
          <cell r="F54" t="str">
            <v>-</v>
          </cell>
        </row>
        <row r="55">
          <cell r="F55" t="str">
            <v>-</v>
          </cell>
        </row>
        <row r="59">
          <cell r="F59" t="str">
            <v>TÉC. DE SEGURANÇA</v>
          </cell>
        </row>
        <row r="60">
          <cell r="F60" t="str">
            <v>-</v>
          </cell>
        </row>
        <row r="61">
          <cell r="F61" t="str">
            <v>-</v>
          </cell>
        </row>
        <row r="62">
          <cell r="F62" t="str">
            <v>-</v>
          </cell>
        </row>
        <row r="63">
          <cell r="F63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6">
          <cell r="F66" t="str">
            <v>-</v>
          </cell>
        </row>
        <row r="67">
          <cell r="F67" t="str">
            <v>-</v>
          </cell>
        </row>
        <row r="68">
          <cell r="F68" t="str">
            <v>-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D -  Engenharia"/>
      <sheetName val="DOD - Financeiro"/>
      <sheetName val="DOD - HH"/>
      <sheetName val="HH"/>
      <sheetName val="DIVISAO"/>
      <sheetName val="CAPA"/>
      <sheetName val="PADRÃO"/>
      <sheetName val="FLUXO FINANCEIRO"/>
      <sheetName val="RESUMO_GRAF"/>
      <sheetName val="DISC1"/>
      <sheetName val="RESUMO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RESUMO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>
            <v>693.92647058823513</v>
          </cell>
        </row>
        <row r="4">
          <cell r="F4">
            <v>37.075024925224319</v>
          </cell>
        </row>
        <row r="5">
          <cell r="F5">
            <v>409.27376204719167</v>
          </cell>
        </row>
        <row r="6">
          <cell r="F6">
            <v>37.075024925224319</v>
          </cell>
        </row>
        <row r="7">
          <cell r="F7">
            <v>111.22507477567297</v>
          </cell>
        </row>
        <row r="8">
          <cell r="F8">
            <v>2062.3235294117644</v>
          </cell>
        </row>
        <row r="9">
          <cell r="F9">
            <v>4083.3638251910925</v>
          </cell>
        </row>
        <row r="10">
          <cell r="F10">
            <v>2412.639830508474</v>
          </cell>
        </row>
        <row r="11">
          <cell r="F11">
            <v>333.98138916583582</v>
          </cell>
        </row>
        <row r="12">
          <cell r="F12">
            <v>194.40013293452972</v>
          </cell>
        </row>
        <row r="13">
          <cell r="F13">
            <v>66.467264872050507</v>
          </cell>
        </row>
        <row r="14">
          <cell r="F14">
            <v>9052.1136174808889</v>
          </cell>
        </row>
        <row r="15">
          <cell r="F15">
            <v>4976.7011050182773</v>
          </cell>
        </row>
        <row r="49">
          <cell r="F49">
            <v>4083.3638251910925</v>
          </cell>
        </row>
        <row r="86">
          <cell r="F86">
            <v>6211.573529411764</v>
          </cell>
        </row>
        <row r="91">
          <cell r="F91">
            <v>679.81056829511476</v>
          </cell>
        </row>
        <row r="97">
          <cell r="F97">
            <v>8374.6925888999685</v>
          </cell>
        </row>
        <row r="98">
          <cell r="F98">
            <v>25690.196078431378</v>
          </cell>
        </row>
        <row r="99">
          <cell r="F99">
            <v>91146.016424061163</v>
          </cell>
        </row>
        <row r="107">
          <cell r="G107">
            <v>59958.701672759489</v>
          </cell>
        </row>
        <row r="108">
          <cell r="G108">
            <v>44969.026254569617</v>
          </cell>
        </row>
        <row r="109">
          <cell r="G109">
            <v>5288.6842251024691</v>
          </cell>
        </row>
        <row r="110">
          <cell r="G110">
            <v>42309.473800819753</v>
          </cell>
        </row>
        <row r="111">
          <cell r="G111">
            <v>37020.789575717281</v>
          </cell>
        </row>
        <row r="112">
          <cell r="G112">
            <v>14989.675418189872</v>
          </cell>
        </row>
        <row r="113">
          <cell r="G113">
            <v>10577.368450204938</v>
          </cell>
        </row>
        <row r="114">
          <cell r="G114">
            <v>29979.350836379745</v>
          </cell>
        </row>
        <row r="115">
          <cell r="G115">
            <v>10577.368450204938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EC7A5-8936-42F5-A80F-06D5182224EE}">
  <sheetPr>
    <tabColor rgb="FFFF0000"/>
  </sheetPr>
  <dimension ref="B2:J119"/>
  <sheetViews>
    <sheetView tabSelected="1" topLeftCell="A104" workbookViewId="0">
      <selection activeCell="C125" sqref="C125"/>
    </sheetView>
  </sheetViews>
  <sheetFormatPr defaultRowHeight="14.4" x14ac:dyDescent="0.3"/>
  <cols>
    <col min="2" max="2" width="8.44140625" customWidth="1"/>
    <col min="3" max="3" width="62.88671875" customWidth="1"/>
    <col min="4" max="4" width="20.109375" customWidth="1"/>
    <col min="5" max="5" width="19.6640625" customWidth="1"/>
    <col min="6" max="6" width="17.6640625" customWidth="1"/>
    <col min="7" max="7" width="30.109375" customWidth="1"/>
    <col min="8" max="8" width="11.88671875" bestFit="1" customWidth="1"/>
  </cols>
  <sheetData>
    <row r="2" spans="2:8" ht="19.95" customHeight="1" x14ac:dyDescent="0.3">
      <c r="B2" s="1" t="s">
        <v>0</v>
      </c>
      <c r="C2" s="1" t="s">
        <v>63</v>
      </c>
      <c r="D2" s="1" t="s">
        <v>1</v>
      </c>
      <c r="E2" s="1" t="s">
        <v>64</v>
      </c>
      <c r="F2" s="1" t="s">
        <v>65</v>
      </c>
      <c r="G2" s="2" t="s">
        <v>2</v>
      </c>
      <c r="H2" s="1" t="s">
        <v>3</v>
      </c>
    </row>
    <row r="3" spans="2:8" s="21" customFormat="1" x14ac:dyDescent="0.3">
      <c r="B3" s="3">
        <v>1</v>
      </c>
      <c r="C3" s="13" t="s">
        <v>4</v>
      </c>
      <c r="D3" s="5">
        <v>3</v>
      </c>
      <c r="E3" s="22">
        <f>F3/D3</f>
        <v>231.30882352941171</v>
      </c>
      <c r="F3" s="22">
        <f>'[5]Cost breakdown'!$F$3</f>
        <v>693.92647058823513</v>
      </c>
      <c r="G3" s="16"/>
      <c r="H3" s="16"/>
    </row>
    <row r="4" spans="2:8" s="21" customFormat="1" x14ac:dyDescent="0.3">
      <c r="B4" s="3">
        <v>2</v>
      </c>
      <c r="C4" s="13" t="s">
        <v>5</v>
      </c>
      <c r="D4" s="5">
        <v>1</v>
      </c>
      <c r="E4" s="22">
        <f t="shared" ref="E4:E37" si="0">F4/D4</f>
        <v>37.075024925224319</v>
      </c>
      <c r="F4" s="22">
        <f>'[5]Cost breakdown'!$F$4</f>
        <v>37.075024925224319</v>
      </c>
      <c r="G4" s="16"/>
      <c r="H4" s="16"/>
    </row>
    <row r="5" spans="2:8" s="21" customFormat="1" x14ac:dyDescent="0.3">
      <c r="B5" s="3">
        <v>3</v>
      </c>
      <c r="C5" s="13" t="s">
        <v>6</v>
      </c>
      <c r="D5" s="5">
        <v>1</v>
      </c>
      <c r="E5" s="22">
        <f t="shared" si="0"/>
        <v>409.27376204719167</v>
      </c>
      <c r="F5" s="22">
        <f>'[5]Cost breakdown'!$F$5</f>
        <v>409.27376204719167</v>
      </c>
      <c r="G5" s="16"/>
      <c r="H5" s="16"/>
    </row>
    <row r="6" spans="2:8" s="21" customFormat="1" x14ac:dyDescent="0.3">
      <c r="B6" s="3">
        <v>4</v>
      </c>
      <c r="C6" s="13" t="s">
        <v>7</v>
      </c>
      <c r="D6" s="5">
        <v>1</v>
      </c>
      <c r="E6" s="22">
        <f t="shared" si="0"/>
        <v>37.075024925224319</v>
      </c>
      <c r="F6" s="22">
        <f>'[5]Cost breakdown'!$F$6</f>
        <v>37.075024925224319</v>
      </c>
      <c r="G6" s="16"/>
      <c r="H6" s="16"/>
    </row>
    <row r="7" spans="2:8" s="21" customFormat="1" x14ac:dyDescent="0.3">
      <c r="B7" s="3">
        <v>5</v>
      </c>
      <c r="C7" s="13" t="s">
        <v>8</v>
      </c>
      <c r="D7" s="5">
        <v>3</v>
      </c>
      <c r="E7" s="22">
        <f t="shared" si="0"/>
        <v>37.075024925224319</v>
      </c>
      <c r="F7" s="22">
        <f>'[5]Cost breakdown'!$F$7</f>
        <v>111.22507477567297</v>
      </c>
      <c r="G7" s="16"/>
      <c r="H7" s="16"/>
    </row>
    <row r="8" spans="2:8" s="21" customFormat="1" x14ac:dyDescent="0.3">
      <c r="B8" s="3">
        <v>6</v>
      </c>
      <c r="C8" s="13" t="s">
        <v>9</v>
      </c>
      <c r="D8" s="5">
        <v>36</v>
      </c>
      <c r="E8" s="22">
        <f t="shared" si="0"/>
        <v>57.286764705882348</v>
      </c>
      <c r="F8" s="22">
        <f>'[5]Cost breakdown'!$F$8</f>
        <v>2062.3235294117644</v>
      </c>
      <c r="G8" s="16"/>
      <c r="H8" s="16"/>
    </row>
    <row r="9" spans="2:8" s="21" customFormat="1" x14ac:dyDescent="0.3">
      <c r="B9" s="3">
        <v>7</v>
      </c>
      <c r="C9" s="13" t="s">
        <v>10</v>
      </c>
      <c r="D9" s="5">
        <v>1</v>
      </c>
      <c r="E9" s="22">
        <f t="shared" si="0"/>
        <v>4083.3638251910925</v>
      </c>
      <c r="F9" s="22">
        <f>'[5]Cost breakdown'!$F$9</f>
        <v>4083.3638251910925</v>
      </c>
      <c r="G9" s="16"/>
      <c r="H9" s="16"/>
    </row>
    <row r="10" spans="2:8" s="21" customFormat="1" x14ac:dyDescent="0.3">
      <c r="B10" s="3">
        <v>8</v>
      </c>
      <c r="C10" s="13" t="s">
        <v>11</v>
      </c>
      <c r="D10" s="5">
        <v>2</v>
      </c>
      <c r="E10" s="22">
        <f t="shared" si="0"/>
        <v>1206.319915254237</v>
      </c>
      <c r="F10" s="22">
        <f>'[5]Cost breakdown'!$F$10</f>
        <v>2412.639830508474</v>
      </c>
      <c r="G10" s="16"/>
      <c r="H10" s="16"/>
    </row>
    <row r="11" spans="2:8" s="21" customFormat="1" x14ac:dyDescent="0.3">
      <c r="B11" s="3">
        <v>9</v>
      </c>
      <c r="C11" s="13" t="s">
        <v>12</v>
      </c>
      <c r="D11" s="5">
        <v>1</v>
      </c>
      <c r="E11" s="22">
        <f t="shared" si="0"/>
        <v>333.98138916583582</v>
      </c>
      <c r="F11" s="22">
        <f>'[5]Cost breakdown'!$F$11</f>
        <v>333.98138916583582</v>
      </c>
      <c r="G11" s="16"/>
      <c r="H11" s="16"/>
    </row>
    <row r="12" spans="2:8" s="21" customFormat="1" x14ac:dyDescent="0.3">
      <c r="B12" s="3">
        <v>10</v>
      </c>
      <c r="C12" s="13" t="s">
        <v>13</v>
      </c>
      <c r="D12" s="5">
        <v>1</v>
      </c>
      <c r="E12" s="22">
        <f t="shared" si="0"/>
        <v>194.40013293452972</v>
      </c>
      <c r="F12" s="22">
        <f>'[5]Cost breakdown'!$F$12</f>
        <v>194.40013293452972</v>
      </c>
      <c r="G12" s="16"/>
      <c r="H12" s="16"/>
    </row>
    <row r="13" spans="2:8" s="21" customFormat="1" x14ac:dyDescent="0.3">
      <c r="B13" s="3">
        <v>11</v>
      </c>
      <c r="C13" s="13" t="s">
        <v>14</v>
      </c>
      <c r="D13" s="5">
        <v>1</v>
      </c>
      <c r="E13" s="22">
        <f t="shared" si="0"/>
        <v>66.467264872050507</v>
      </c>
      <c r="F13" s="22">
        <f>'[5]Cost breakdown'!$F$13</f>
        <v>66.467264872050507</v>
      </c>
      <c r="G13" s="16"/>
      <c r="H13" s="16"/>
    </row>
    <row r="14" spans="2:8" s="21" customFormat="1" x14ac:dyDescent="0.3">
      <c r="B14" s="3">
        <v>12</v>
      </c>
      <c r="C14" s="13" t="s">
        <v>15</v>
      </c>
      <c r="D14" s="5">
        <v>1</v>
      </c>
      <c r="E14" s="22">
        <f t="shared" si="0"/>
        <v>9052.1136174808889</v>
      </c>
      <c r="F14" s="22">
        <f>'[5]Cost breakdown'!$F$14</f>
        <v>9052.1136174808889</v>
      </c>
      <c r="G14" s="16"/>
      <c r="H14" s="16"/>
    </row>
    <row r="15" spans="2:8" s="21" customFormat="1" x14ac:dyDescent="0.3">
      <c r="B15" s="3">
        <v>13</v>
      </c>
      <c r="C15" s="13" t="s">
        <v>16</v>
      </c>
      <c r="D15" s="5">
        <v>1</v>
      </c>
      <c r="E15" s="22">
        <f t="shared" si="0"/>
        <v>4976.7011050182773</v>
      </c>
      <c r="F15" s="22">
        <f>'[5]Cost breakdown'!$F$15</f>
        <v>4976.7011050182773</v>
      </c>
      <c r="G15" s="16"/>
      <c r="H15" s="16"/>
    </row>
    <row r="16" spans="2:8" s="21" customFormat="1" x14ac:dyDescent="0.3">
      <c r="B16" s="3">
        <v>14</v>
      </c>
      <c r="C16" s="13" t="s">
        <v>17</v>
      </c>
      <c r="D16" s="5">
        <v>2</v>
      </c>
      <c r="E16" s="22">
        <f t="shared" si="0"/>
        <v>1366.5862828182119</v>
      </c>
      <c r="F16" s="22">
        <f>[1]MAT1!J21</f>
        <v>2733.1725656364238</v>
      </c>
      <c r="G16" s="16"/>
      <c r="H16" s="16"/>
    </row>
    <row r="17" spans="2:8" s="21" customFormat="1" x14ac:dyDescent="0.3">
      <c r="B17" s="3">
        <v>15</v>
      </c>
      <c r="C17" s="13" t="s">
        <v>18</v>
      </c>
      <c r="D17" s="5">
        <v>2</v>
      </c>
      <c r="E17" s="22">
        <f t="shared" si="0"/>
        <v>1590.6819956796278</v>
      </c>
      <c r="F17" s="22">
        <f>[1]MAT1!J22</f>
        <v>3181.3639913592556</v>
      </c>
      <c r="G17" s="16"/>
      <c r="H17" s="16"/>
    </row>
    <row r="18" spans="2:8" s="21" customFormat="1" x14ac:dyDescent="0.3">
      <c r="B18" s="3">
        <v>16</v>
      </c>
      <c r="C18" s="13" t="s">
        <v>19</v>
      </c>
      <c r="D18" s="5">
        <v>1</v>
      </c>
      <c r="E18" s="22">
        <f t="shared" si="0"/>
        <v>3501.714356929212</v>
      </c>
      <c r="F18" s="22">
        <f>[1]MAT1!J23</f>
        <v>3501.714356929212</v>
      </c>
      <c r="G18" s="16"/>
      <c r="H18" s="16"/>
    </row>
    <row r="19" spans="2:8" s="21" customFormat="1" x14ac:dyDescent="0.3">
      <c r="B19" s="3">
        <v>17</v>
      </c>
      <c r="C19" s="13" t="s">
        <v>20</v>
      </c>
      <c r="D19" s="5">
        <v>3</v>
      </c>
      <c r="E19" s="22">
        <f t="shared" si="0"/>
        <v>248.46028580923894</v>
      </c>
      <c r="F19" s="22">
        <f>[1]MAT1!J24</f>
        <v>745.38085742771682</v>
      </c>
      <c r="G19" s="16"/>
      <c r="H19" s="16"/>
    </row>
    <row r="20" spans="2:8" s="21" customFormat="1" x14ac:dyDescent="0.3">
      <c r="B20" s="3">
        <v>18</v>
      </c>
      <c r="C20" s="13" t="s">
        <v>20</v>
      </c>
      <c r="D20" s="5">
        <v>2</v>
      </c>
      <c r="E20" s="22">
        <f t="shared" si="0"/>
        <v>439.69300432037215</v>
      </c>
      <c r="F20" s="22">
        <f>[1]MAT1!J25</f>
        <v>879.38600864074431</v>
      </c>
      <c r="G20" s="16"/>
      <c r="H20" s="16"/>
    </row>
    <row r="21" spans="2:8" s="21" customFormat="1" x14ac:dyDescent="0.3">
      <c r="B21" s="3">
        <v>19</v>
      </c>
      <c r="C21" s="13" t="s">
        <v>21</v>
      </c>
      <c r="D21" s="5">
        <v>1</v>
      </c>
      <c r="E21" s="22">
        <f t="shared" si="0"/>
        <v>72.564847125290783</v>
      </c>
      <c r="F21" s="22">
        <f>[1]MAT1!J26</f>
        <v>72.564847125290783</v>
      </c>
      <c r="G21" s="16"/>
      <c r="H21" s="16"/>
    </row>
    <row r="22" spans="2:8" s="21" customFormat="1" x14ac:dyDescent="0.3">
      <c r="B22" s="3">
        <v>20</v>
      </c>
      <c r="C22" s="13" t="s">
        <v>22</v>
      </c>
      <c r="D22" s="5">
        <v>74</v>
      </c>
      <c r="E22" s="22">
        <f t="shared" si="0"/>
        <v>49.604519774011294</v>
      </c>
      <c r="F22" s="22">
        <f>[1]MAT1!J27</f>
        <v>3670.7344632768359</v>
      </c>
      <c r="G22" s="16"/>
      <c r="H22" s="16"/>
    </row>
    <row r="23" spans="2:8" s="21" customFormat="1" x14ac:dyDescent="0.3">
      <c r="B23" s="3">
        <v>21</v>
      </c>
      <c r="C23" s="13" t="s">
        <v>23</v>
      </c>
      <c r="D23" s="5">
        <v>1</v>
      </c>
      <c r="E23" s="22">
        <f t="shared" si="0"/>
        <v>17.197449318710532</v>
      </c>
      <c r="F23" s="22">
        <f>[1]MAT1!J28</f>
        <v>17.197449318710532</v>
      </c>
      <c r="G23" s="16"/>
      <c r="H23" s="16"/>
    </row>
    <row r="24" spans="2:8" s="21" customFormat="1" x14ac:dyDescent="0.3">
      <c r="B24" s="3">
        <v>22</v>
      </c>
      <c r="C24" s="13" t="s">
        <v>24</v>
      </c>
      <c r="D24" s="5">
        <v>83</v>
      </c>
      <c r="E24" s="22">
        <f t="shared" si="0"/>
        <v>5.7811149883682278</v>
      </c>
      <c r="F24" s="22">
        <f>[1]MAT1!J29</f>
        <v>479.83254403456294</v>
      </c>
      <c r="G24" s="16"/>
      <c r="H24" s="16"/>
    </row>
    <row r="25" spans="2:8" s="21" customFormat="1" x14ac:dyDescent="0.3">
      <c r="B25" s="3">
        <v>23</v>
      </c>
      <c r="C25" s="13" t="s">
        <v>25</v>
      </c>
      <c r="D25" s="5">
        <v>12</v>
      </c>
      <c r="E25" s="22">
        <f t="shared" si="0"/>
        <v>5.3981389165835809</v>
      </c>
      <c r="F25" s="22">
        <f>[1]MAT1!J30</f>
        <v>64.777666999002975</v>
      </c>
      <c r="G25" s="16"/>
      <c r="H25" s="16"/>
    </row>
    <row r="26" spans="2:8" s="21" customFormat="1" x14ac:dyDescent="0.3">
      <c r="B26" s="3">
        <v>24</v>
      </c>
      <c r="C26" s="13" t="s">
        <v>26</v>
      </c>
      <c r="D26" s="5">
        <v>1</v>
      </c>
      <c r="E26" s="22">
        <f t="shared" si="0"/>
        <v>166.00199401794617</v>
      </c>
      <c r="F26" s="22">
        <f>[1]MAT1!J31</f>
        <v>166.00199401794617</v>
      </c>
      <c r="G26" s="16"/>
      <c r="H26" s="16"/>
    </row>
    <row r="27" spans="2:8" s="21" customFormat="1" x14ac:dyDescent="0.3">
      <c r="B27" s="3">
        <v>25</v>
      </c>
      <c r="C27" s="13" t="s">
        <v>27</v>
      </c>
      <c r="D27" s="5">
        <v>1</v>
      </c>
      <c r="E27" s="22">
        <f t="shared" si="0"/>
        <v>56.651960784313729</v>
      </c>
      <c r="F27" s="22">
        <f>[1]MAT1!J32</f>
        <v>56.651960784313729</v>
      </c>
      <c r="G27" s="16"/>
      <c r="H27" s="16"/>
    </row>
    <row r="28" spans="2:8" s="21" customFormat="1" x14ac:dyDescent="0.3">
      <c r="B28" s="3">
        <v>26</v>
      </c>
      <c r="C28" s="13" t="s">
        <v>28</v>
      </c>
      <c r="D28" s="7">
        <v>1</v>
      </c>
      <c r="E28" s="22">
        <f t="shared" si="0"/>
        <v>66.947864739115971</v>
      </c>
      <c r="F28" s="22">
        <f>[1]MAT1!J33</f>
        <v>66.947864739115971</v>
      </c>
      <c r="G28" s="16"/>
      <c r="H28" s="16"/>
    </row>
    <row r="29" spans="2:8" s="21" customFormat="1" x14ac:dyDescent="0.3">
      <c r="B29" s="3">
        <v>27</v>
      </c>
      <c r="C29" s="13" t="s">
        <v>29</v>
      </c>
      <c r="D29" s="5">
        <v>1</v>
      </c>
      <c r="E29" s="22">
        <f t="shared" si="0"/>
        <v>72.765453639082736</v>
      </c>
      <c r="F29" s="22">
        <f>[1]MAT1!J34</f>
        <v>72.765453639082736</v>
      </c>
      <c r="G29" s="16"/>
      <c r="H29" s="16"/>
    </row>
    <row r="30" spans="2:8" s="21" customFormat="1" x14ac:dyDescent="0.3">
      <c r="B30" s="3">
        <v>28</v>
      </c>
      <c r="C30" s="13" t="s">
        <v>30</v>
      </c>
      <c r="D30" s="5">
        <v>1</v>
      </c>
      <c r="E30" s="22">
        <f t="shared" si="0"/>
        <v>172.03165503489529</v>
      </c>
      <c r="F30" s="22">
        <f>[1]MAT1!J35</f>
        <v>172.03165503489529</v>
      </c>
      <c r="G30" s="16"/>
      <c r="H30" s="16"/>
    </row>
    <row r="31" spans="2:8" s="21" customFormat="1" x14ac:dyDescent="0.3">
      <c r="B31" s="3">
        <v>29</v>
      </c>
      <c r="C31" s="13" t="s">
        <v>31</v>
      </c>
      <c r="D31" s="5">
        <v>1</v>
      </c>
      <c r="E31" s="22">
        <f t="shared" si="0"/>
        <v>44.881148222000661</v>
      </c>
      <c r="F31" s="22">
        <f>[1]MAT1!J36</f>
        <v>44.881148222000661</v>
      </c>
      <c r="G31" s="16"/>
      <c r="H31" s="16"/>
    </row>
    <row r="32" spans="2:8" s="21" customFormat="1" x14ac:dyDescent="0.3">
      <c r="B32" s="3">
        <v>30</v>
      </c>
      <c r="C32" s="13" t="s">
        <v>32</v>
      </c>
      <c r="D32" s="5">
        <v>1</v>
      </c>
      <c r="E32" s="22">
        <f t="shared" si="0"/>
        <v>135.865320704553</v>
      </c>
      <c r="F32" s="22">
        <f>[1]MAT1!J37</f>
        <v>135.865320704553</v>
      </c>
      <c r="G32" s="16"/>
      <c r="H32" s="16"/>
    </row>
    <row r="33" spans="2:8" s="21" customFormat="1" x14ac:dyDescent="0.3">
      <c r="B33" s="3">
        <v>31</v>
      </c>
      <c r="C33" s="13" t="s">
        <v>33</v>
      </c>
      <c r="D33" s="5">
        <f>3*10</f>
        <v>30</v>
      </c>
      <c r="E33" s="22">
        <f t="shared" si="0"/>
        <v>154.41176470588235</v>
      </c>
      <c r="F33" s="22">
        <f>[1]MAT1!J38</f>
        <v>4632.3529411764703</v>
      </c>
      <c r="G33" s="16"/>
      <c r="H33" s="16"/>
    </row>
    <row r="34" spans="2:8" s="21" customFormat="1" x14ac:dyDescent="0.3">
      <c r="B34" s="3">
        <v>32</v>
      </c>
      <c r="C34" s="13" t="s">
        <v>34</v>
      </c>
      <c r="D34" s="5">
        <v>10</v>
      </c>
      <c r="E34" s="22">
        <f t="shared" si="0"/>
        <v>154.41176470588238</v>
      </c>
      <c r="F34" s="22">
        <f>[1]MAT1!J39</f>
        <v>1544.1176470588236</v>
      </c>
      <c r="G34" s="16"/>
      <c r="H34" s="16"/>
    </row>
    <row r="35" spans="2:8" s="21" customFormat="1" x14ac:dyDescent="0.3">
      <c r="B35" s="3">
        <v>33</v>
      </c>
      <c r="C35" s="13" t="s">
        <v>35</v>
      </c>
      <c r="D35" s="7">
        <v>100</v>
      </c>
      <c r="E35" s="22">
        <f t="shared" si="0"/>
        <v>2.3595879029577933</v>
      </c>
      <c r="F35" s="22">
        <f>[1]MAT1!J40</f>
        <v>235.95879029577932</v>
      </c>
      <c r="G35" s="16"/>
      <c r="H35" s="16"/>
    </row>
    <row r="36" spans="2:8" s="21" customFormat="1" x14ac:dyDescent="0.3">
      <c r="B36" s="3">
        <v>34</v>
      </c>
      <c r="C36" s="13" t="s">
        <v>36</v>
      </c>
      <c r="D36" s="7">
        <v>200</v>
      </c>
      <c r="E36" s="22">
        <f t="shared" si="0"/>
        <v>1.6616816218012631</v>
      </c>
      <c r="F36" s="22">
        <f>[1]MAT1!J41</f>
        <v>332.3363243602526</v>
      </c>
      <c r="G36" s="16"/>
      <c r="H36" s="16"/>
    </row>
    <row r="37" spans="2:8" s="21" customFormat="1" x14ac:dyDescent="0.3">
      <c r="B37" s="3">
        <v>35</v>
      </c>
      <c r="C37" s="13" t="s">
        <v>37</v>
      </c>
      <c r="D37" s="5">
        <v>1</v>
      </c>
      <c r="E37" s="22">
        <f t="shared" si="0"/>
        <v>7238.4499418411433</v>
      </c>
      <c r="F37" s="22">
        <f>[1]MAT1!J42+[1]MAT1!J43</f>
        <v>7238.4499418411433</v>
      </c>
      <c r="G37" s="16"/>
      <c r="H37" s="16"/>
    </row>
    <row r="38" spans="2:8" s="21" customFormat="1" x14ac:dyDescent="0.3">
      <c r="B38" s="3">
        <v>36</v>
      </c>
      <c r="C38" s="13" t="s">
        <v>66</v>
      </c>
      <c r="D38" s="5">
        <v>1</v>
      </c>
      <c r="E38" s="16"/>
      <c r="F38" s="22"/>
      <c r="G38" s="23">
        <f>[1]DISC2!V223*[1]RESUMO!AK17</f>
        <v>11277.110335659687</v>
      </c>
      <c r="H38" s="23">
        <f>[1]DISC2!AB378*[1]RESUMO!AK38</f>
        <v>3046.4163066356487</v>
      </c>
    </row>
    <row r="39" spans="2:8" ht="19.8" customHeight="1" x14ac:dyDescent="0.3">
      <c r="B39" s="39" t="s">
        <v>38</v>
      </c>
      <c r="C39" s="40"/>
      <c r="D39" s="41"/>
      <c r="E39" s="42">
        <f>SUM(F3:F38)+G38+H38</f>
        <v>68838.578486761922</v>
      </c>
      <c r="F39" s="43"/>
      <c r="G39" s="43"/>
      <c r="H39" s="43"/>
    </row>
    <row r="42" spans="2:8" ht="19.95" customHeight="1" x14ac:dyDescent="0.3">
      <c r="B42" s="1" t="s">
        <v>0</v>
      </c>
      <c r="C42" s="1" t="s">
        <v>62</v>
      </c>
      <c r="D42" s="1" t="s">
        <v>1</v>
      </c>
      <c r="E42" s="1" t="s">
        <v>64</v>
      </c>
      <c r="F42" s="1" t="s">
        <v>65</v>
      </c>
      <c r="G42" s="2" t="s">
        <v>2</v>
      </c>
      <c r="H42" s="1" t="s">
        <v>3</v>
      </c>
    </row>
    <row r="43" spans="2:8" x14ac:dyDescent="0.3">
      <c r="B43" s="3">
        <v>1</v>
      </c>
      <c r="C43" s="10" t="s">
        <v>4</v>
      </c>
      <c r="D43" s="11">
        <v>2</v>
      </c>
      <c r="E43" s="24">
        <f>F43/D43</f>
        <v>231.30882352941177</v>
      </c>
      <c r="F43" s="22">
        <f>[1]MAT1!J51</f>
        <v>462.61764705882354</v>
      </c>
      <c r="G43" s="25"/>
      <c r="H43" s="25"/>
    </row>
    <row r="44" spans="2:8" x14ac:dyDescent="0.3">
      <c r="B44" s="3">
        <v>2</v>
      </c>
      <c r="C44" s="10" t="s">
        <v>5</v>
      </c>
      <c r="D44" s="11">
        <v>1</v>
      </c>
      <c r="E44" s="24">
        <f t="shared" ref="E44:E76" si="1">F44/D44</f>
        <v>37.075024925224319</v>
      </c>
      <c r="F44" s="22">
        <f>[1]MAT1!J52</f>
        <v>37.075024925224319</v>
      </c>
      <c r="G44" s="25"/>
      <c r="H44" s="25"/>
    </row>
    <row r="45" spans="2:8" x14ac:dyDescent="0.3">
      <c r="B45" s="3">
        <v>3</v>
      </c>
      <c r="C45" s="10" t="s">
        <v>6</v>
      </c>
      <c r="D45" s="11">
        <v>1</v>
      </c>
      <c r="E45" s="24">
        <f t="shared" si="1"/>
        <v>409.27376204719172</v>
      </c>
      <c r="F45" s="22">
        <f>[1]MAT1!J53</f>
        <v>409.27376204719172</v>
      </c>
      <c r="G45" s="25"/>
      <c r="H45" s="25"/>
    </row>
    <row r="46" spans="2:8" x14ac:dyDescent="0.3">
      <c r="B46" s="3">
        <v>4</v>
      </c>
      <c r="C46" s="10" t="s">
        <v>7</v>
      </c>
      <c r="D46" s="11">
        <v>1</v>
      </c>
      <c r="E46" s="24">
        <f t="shared" si="1"/>
        <v>37.075024925224319</v>
      </c>
      <c r="F46" s="22">
        <f>[1]MAT1!J54</f>
        <v>37.075024925224319</v>
      </c>
      <c r="G46" s="25"/>
      <c r="H46" s="25"/>
    </row>
    <row r="47" spans="2:8" x14ac:dyDescent="0.3">
      <c r="B47" s="3">
        <v>5</v>
      </c>
      <c r="C47" s="10" t="s">
        <v>8</v>
      </c>
      <c r="D47" s="11">
        <v>2</v>
      </c>
      <c r="E47" s="24">
        <f t="shared" si="1"/>
        <v>37.075024925224319</v>
      </c>
      <c r="F47" s="22">
        <f>[1]MAT1!J55</f>
        <v>74.150049850448639</v>
      </c>
      <c r="G47" s="25"/>
      <c r="H47" s="25"/>
    </row>
    <row r="48" spans="2:8" x14ac:dyDescent="0.3">
      <c r="B48" s="3">
        <v>6</v>
      </c>
      <c r="C48" s="10" t="s">
        <v>9</v>
      </c>
      <c r="D48" s="11">
        <v>129</v>
      </c>
      <c r="E48" s="24">
        <f t="shared" si="1"/>
        <v>57.286764705882362</v>
      </c>
      <c r="F48" s="22">
        <f>[1]MAT1!J56</f>
        <v>7389.9926470588243</v>
      </c>
      <c r="G48" s="25"/>
      <c r="H48" s="25"/>
    </row>
    <row r="49" spans="2:8" x14ac:dyDescent="0.3">
      <c r="B49" s="3">
        <v>7</v>
      </c>
      <c r="C49" s="10" t="s">
        <v>10</v>
      </c>
      <c r="D49" s="11">
        <v>1</v>
      </c>
      <c r="E49" s="24">
        <f t="shared" si="1"/>
        <v>4083.3638251910925</v>
      </c>
      <c r="F49" s="22">
        <f>'[5]Cost breakdown'!$F$49</f>
        <v>4083.3638251910925</v>
      </c>
      <c r="G49" s="25"/>
      <c r="H49" s="25"/>
    </row>
    <row r="50" spans="2:8" x14ac:dyDescent="0.3">
      <c r="B50" s="3">
        <v>8</v>
      </c>
      <c r="C50" s="10" t="s">
        <v>11</v>
      </c>
      <c r="D50" s="11">
        <v>1</v>
      </c>
      <c r="E50" s="24">
        <f t="shared" si="1"/>
        <v>1206.3199152542372</v>
      </c>
      <c r="F50" s="22">
        <f>[1]MAT1!J58</f>
        <v>1206.3199152542372</v>
      </c>
      <c r="G50" s="25"/>
      <c r="H50" s="25"/>
    </row>
    <row r="51" spans="2:8" x14ac:dyDescent="0.3">
      <c r="B51" s="3">
        <v>9</v>
      </c>
      <c r="C51" s="10" t="s">
        <v>12</v>
      </c>
      <c r="D51" s="11">
        <v>1</v>
      </c>
      <c r="E51" s="24">
        <f t="shared" si="1"/>
        <v>333.98138916583582</v>
      </c>
      <c r="F51" s="22">
        <f>[1]MAT1!J59</f>
        <v>333.98138916583582</v>
      </c>
      <c r="G51" s="25"/>
      <c r="H51" s="25"/>
    </row>
    <row r="52" spans="2:8" x14ac:dyDescent="0.3">
      <c r="B52" s="3">
        <v>10</v>
      </c>
      <c r="C52" s="10" t="s">
        <v>13</v>
      </c>
      <c r="D52" s="11">
        <v>1</v>
      </c>
      <c r="E52" s="24">
        <f t="shared" si="1"/>
        <v>194.40013293452975</v>
      </c>
      <c r="F52" s="22">
        <f>[1]MAT1!J60</f>
        <v>194.40013293452975</v>
      </c>
      <c r="G52" s="25"/>
      <c r="H52" s="25"/>
    </row>
    <row r="53" spans="2:8" x14ac:dyDescent="0.3">
      <c r="B53" s="3">
        <v>11</v>
      </c>
      <c r="C53" s="10" t="s">
        <v>14</v>
      </c>
      <c r="D53" s="11">
        <v>1</v>
      </c>
      <c r="E53" s="24">
        <f t="shared" si="1"/>
        <v>66.467264872050521</v>
      </c>
      <c r="F53" s="22">
        <f>[1]MAT1!J61</f>
        <v>66.467264872050521</v>
      </c>
      <c r="G53" s="25"/>
      <c r="H53" s="25"/>
    </row>
    <row r="54" spans="2:8" x14ac:dyDescent="0.3">
      <c r="B54" s="3">
        <v>12</v>
      </c>
      <c r="C54" s="10" t="s">
        <v>39</v>
      </c>
      <c r="D54" s="11">
        <v>1</v>
      </c>
      <c r="E54" s="24">
        <f t="shared" si="1"/>
        <v>20630.993934862076</v>
      </c>
      <c r="F54" s="22">
        <f>[1]MAT1!J62</f>
        <v>20630.993934862076</v>
      </c>
      <c r="G54" s="25"/>
      <c r="H54" s="25"/>
    </row>
    <row r="55" spans="2:8" x14ac:dyDescent="0.3">
      <c r="B55" s="3">
        <v>13</v>
      </c>
      <c r="C55" s="10" t="s">
        <v>40</v>
      </c>
      <c r="D55" s="11">
        <v>1</v>
      </c>
      <c r="E55" s="24">
        <f t="shared" si="1"/>
        <v>14952.589481555333</v>
      </c>
      <c r="F55" s="22">
        <f>[1]MAT1!J63</f>
        <v>14952.589481555333</v>
      </c>
      <c r="G55" s="25"/>
      <c r="H55" s="25"/>
    </row>
    <row r="56" spans="2:8" x14ac:dyDescent="0.3">
      <c r="B56" s="3">
        <v>14</v>
      </c>
      <c r="C56" s="10" t="s">
        <v>41</v>
      </c>
      <c r="D56" s="11">
        <v>1</v>
      </c>
      <c r="E56" s="24">
        <f t="shared" si="1"/>
        <v>3361.9645646394151</v>
      </c>
      <c r="F56" s="22">
        <f>[1]MAT1!J64</f>
        <v>3361.9645646394151</v>
      </c>
      <c r="G56" s="25"/>
      <c r="H56" s="25"/>
    </row>
    <row r="57" spans="2:8" x14ac:dyDescent="0.3">
      <c r="B57" s="3">
        <v>15</v>
      </c>
      <c r="C57" s="10" t="s">
        <v>42</v>
      </c>
      <c r="D57" s="11">
        <v>8</v>
      </c>
      <c r="E57" s="24">
        <f t="shared" si="1"/>
        <v>5607.2256148222004</v>
      </c>
      <c r="F57" s="22">
        <f>[1]MAT1!J65</f>
        <v>44857.804918577604</v>
      </c>
      <c r="G57" s="25"/>
      <c r="H57" s="25"/>
    </row>
    <row r="58" spans="2:8" x14ac:dyDescent="0.3">
      <c r="B58" s="3">
        <v>16</v>
      </c>
      <c r="C58" s="10" t="s">
        <v>43</v>
      </c>
      <c r="D58" s="11">
        <v>2</v>
      </c>
      <c r="E58" s="24">
        <f t="shared" si="1"/>
        <v>6258.3578846792952</v>
      </c>
      <c r="F58" s="22">
        <f>[1]MAT1!J66</f>
        <v>12516.71576935859</v>
      </c>
      <c r="G58" s="25"/>
      <c r="H58" s="25"/>
    </row>
    <row r="59" spans="2:8" x14ac:dyDescent="0.3">
      <c r="B59" s="3">
        <v>17</v>
      </c>
      <c r="C59" s="10" t="s">
        <v>44</v>
      </c>
      <c r="D59" s="11">
        <v>1</v>
      </c>
      <c r="E59" s="24">
        <f t="shared" si="1"/>
        <v>5312.735252575606</v>
      </c>
      <c r="F59" s="22">
        <f>[1]MAT1!J67</f>
        <v>5312.735252575606</v>
      </c>
      <c r="G59" s="25"/>
      <c r="H59" s="25"/>
    </row>
    <row r="60" spans="2:8" x14ac:dyDescent="0.3">
      <c r="B60" s="3">
        <v>18</v>
      </c>
      <c r="C60" s="10" t="s">
        <v>45</v>
      </c>
      <c r="D60" s="11">
        <v>1</v>
      </c>
      <c r="E60" s="24">
        <f t="shared" si="1"/>
        <v>72.564847125290783</v>
      </c>
      <c r="F60" s="22">
        <f>[1]MAT1!J68</f>
        <v>72.564847125290783</v>
      </c>
      <c r="G60" s="25"/>
      <c r="H60" s="25"/>
    </row>
    <row r="61" spans="2:8" x14ac:dyDescent="0.3">
      <c r="B61" s="3">
        <v>19</v>
      </c>
      <c r="C61" s="13" t="s">
        <v>22</v>
      </c>
      <c r="D61" s="5">
        <v>161</v>
      </c>
      <c r="E61" s="24">
        <f t="shared" si="1"/>
        <v>49.604519774011294</v>
      </c>
      <c r="F61" s="22">
        <f>[1]MAT1!J69</f>
        <v>7986.3276836158184</v>
      </c>
      <c r="G61" s="25"/>
      <c r="H61" s="25"/>
    </row>
    <row r="62" spans="2:8" x14ac:dyDescent="0.3">
      <c r="B62" s="3">
        <v>20</v>
      </c>
      <c r="C62" s="10" t="s">
        <v>23</v>
      </c>
      <c r="D62" s="11">
        <v>1</v>
      </c>
      <c r="E62" s="24">
        <f t="shared" si="1"/>
        <v>17.197449318710532</v>
      </c>
      <c r="F62" s="22">
        <f>[1]MAT1!J70</f>
        <v>17.197449318710532</v>
      </c>
      <c r="G62" s="25"/>
      <c r="H62" s="25"/>
    </row>
    <row r="63" spans="2:8" x14ac:dyDescent="0.3">
      <c r="B63" s="3">
        <v>21</v>
      </c>
      <c r="C63" s="10" t="s">
        <v>24</v>
      </c>
      <c r="D63" s="11">
        <v>163</v>
      </c>
      <c r="E63" s="24">
        <f t="shared" si="1"/>
        <v>5.7811149883682278</v>
      </c>
      <c r="F63" s="22">
        <f>[1]MAT1!J71</f>
        <v>942.32174310402115</v>
      </c>
      <c r="G63" s="25"/>
      <c r="H63" s="25"/>
    </row>
    <row r="64" spans="2:8" x14ac:dyDescent="0.3">
      <c r="B64" s="3">
        <v>22</v>
      </c>
      <c r="C64" s="10" t="s">
        <v>25</v>
      </c>
      <c r="D64" s="11">
        <v>8</v>
      </c>
      <c r="E64" s="24">
        <f t="shared" si="1"/>
        <v>5.3981389165835818</v>
      </c>
      <c r="F64" s="22">
        <f>[1]MAT1!J72</f>
        <v>43.185111332668654</v>
      </c>
      <c r="G64" s="25"/>
      <c r="H64" s="25"/>
    </row>
    <row r="65" spans="2:8" x14ac:dyDescent="0.3">
      <c r="B65" s="3">
        <v>23</v>
      </c>
      <c r="C65" s="10" t="s">
        <v>26</v>
      </c>
      <c r="D65" s="11">
        <v>1</v>
      </c>
      <c r="E65" s="24">
        <f t="shared" si="1"/>
        <v>166.00199401794617</v>
      </c>
      <c r="F65" s="22">
        <f>[1]MAT1!J73</f>
        <v>166.00199401794617</v>
      </c>
      <c r="G65" s="25"/>
      <c r="H65" s="25"/>
    </row>
    <row r="66" spans="2:8" x14ac:dyDescent="0.3">
      <c r="B66" s="3">
        <v>24</v>
      </c>
      <c r="C66" s="10" t="s">
        <v>27</v>
      </c>
      <c r="D66" s="11">
        <v>1</v>
      </c>
      <c r="E66" s="24">
        <f t="shared" si="1"/>
        <v>56.651960784313729</v>
      </c>
      <c r="F66" s="22">
        <f>[1]MAT1!J74</f>
        <v>56.651960784313729</v>
      </c>
      <c r="G66" s="25"/>
      <c r="H66" s="25"/>
    </row>
    <row r="67" spans="2:8" x14ac:dyDescent="0.3">
      <c r="B67" s="3">
        <v>25</v>
      </c>
      <c r="C67" s="10" t="s">
        <v>28</v>
      </c>
      <c r="D67" s="17">
        <v>1</v>
      </c>
      <c r="E67" s="24">
        <f t="shared" si="1"/>
        <v>66.947864739115971</v>
      </c>
      <c r="F67" s="22">
        <f>[1]MAT1!J75</f>
        <v>66.947864739115971</v>
      </c>
      <c r="G67" s="25"/>
      <c r="H67" s="25"/>
    </row>
    <row r="68" spans="2:8" x14ac:dyDescent="0.3">
      <c r="B68" s="3">
        <v>26</v>
      </c>
      <c r="C68" s="10" t="s">
        <v>29</v>
      </c>
      <c r="D68" s="11">
        <v>1</v>
      </c>
      <c r="E68" s="24">
        <f t="shared" si="1"/>
        <v>72.765453639082736</v>
      </c>
      <c r="F68" s="22">
        <f>[1]MAT1!J76</f>
        <v>72.765453639082736</v>
      </c>
      <c r="G68" s="25"/>
      <c r="H68" s="25"/>
    </row>
    <row r="69" spans="2:8" x14ac:dyDescent="0.3">
      <c r="B69" s="3">
        <v>27</v>
      </c>
      <c r="C69" s="10" t="s">
        <v>30</v>
      </c>
      <c r="D69" s="11">
        <v>1</v>
      </c>
      <c r="E69" s="24">
        <f t="shared" si="1"/>
        <v>172.03165503489529</v>
      </c>
      <c r="F69" s="22">
        <f>[1]MAT1!J77</f>
        <v>172.03165503489529</v>
      </c>
      <c r="G69" s="25"/>
      <c r="H69" s="25"/>
    </row>
    <row r="70" spans="2:8" x14ac:dyDescent="0.3">
      <c r="B70" s="3">
        <v>28</v>
      </c>
      <c r="C70" s="10" t="s">
        <v>31</v>
      </c>
      <c r="D70" s="11">
        <v>1</v>
      </c>
      <c r="E70" s="24">
        <f t="shared" si="1"/>
        <v>44.881148222000661</v>
      </c>
      <c r="F70" s="22">
        <f>[1]MAT1!J78</f>
        <v>44.881148222000661</v>
      </c>
      <c r="G70" s="25"/>
      <c r="H70" s="25"/>
    </row>
    <row r="71" spans="2:8" x14ac:dyDescent="0.3">
      <c r="B71" s="3">
        <v>29</v>
      </c>
      <c r="C71" s="10" t="s">
        <v>32</v>
      </c>
      <c r="D71" s="11">
        <v>1</v>
      </c>
      <c r="E71" s="24">
        <f t="shared" si="1"/>
        <v>135.865320704553</v>
      </c>
      <c r="F71" s="22">
        <f>[1]MAT1!J79</f>
        <v>135.865320704553</v>
      </c>
      <c r="G71" s="25"/>
      <c r="H71" s="25"/>
    </row>
    <row r="72" spans="2:8" x14ac:dyDescent="0.3">
      <c r="B72" s="3">
        <v>30</v>
      </c>
      <c r="C72" s="10" t="s">
        <v>33</v>
      </c>
      <c r="D72" s="11">
        <f>3*10</f>
        <v>30</v>
      </c>
      <c r="E72" s="24">
        <f t="shared" si="1"/>
        <v>154.41176470588235</v>
      </c>
      <c r="F72" s="22">
        <f>[1]MAT1!J80</f>
        <v>4632.3529411764703</v>
      </c>
      <c r="G72" s="25"/>
      <c r="H72" s="25"/>
    </row>
    <row r="73" spans="2:8" x14ac:dyDescent="0.3">
      <c r="B73" s="3">
        <v>31</v>
      </c>
      <c r="C73" s="10" t="s">
        <v>34</v>
      </c>
      <c r="D73" s="11">
        <v>10</v>
      </c>
      <c r="E73" s="24">
        <f t="shared" si="1"/>
        <v>154.41176470588238</v>
      </c>
      <c r="F73" s="22">
        <f>[1]MAT1!J81</f>
        <v>1544.1176470588236</v>
      </c>
      <c r="G73" s="25"/>
      <c r="H73" s="25"/>
    </row>
    <row r="74" spans="2:8" x14ac:dyDescent="0.3">
      <c r="B74" s="3">
        <v>32</v>
      </c>
      <c r="C74" s="10" t="s">
        <v>35</v>
      </c>
      <c r="D74" s="17">
        <v>100</v>
      </c>
      <c r="E74" s="24">
        <f t="shared" si="1"/>
        <v>2.3595879029577933</v>
      </c>
      <c r="F74" s="22">
        <f>[1]MAT1!J82</f>
        <v>235.95879029577932</v>
      </c>
      <c r="G74" s="25"/>
      <c r="H74" s="25"/>
    </row>
    <row r="75" spans="2:8" x14ac:dyDescent="0.3">
      <c r="B75" s="3">
        <v>33</v>
      </c>
      <c r="C75" s="10" t="s">
        <v>36</v>
      </c>
      <c r="D75" s="17">
        <v>200</v>
      </c>
      <c r="E75" s="24">
        <f t="shared" si="1"/>
        <v>1.6616816218012631</v>
      </c>
      <c r="F75" s="22">
        <f>[1]MAT1!J83</f>
        <v>332.3363243602526</v>
      </c>
      <c r="G75" s="25"/>
      <c r="H75" s="25"/>
    </row>
    <row r="76" spans="2:8" x14ac:dyDescent="0.3">
      <c r="B76" s="3">
        <v>34</v>
      </c>
      <c r="C76" s="10" t="s">
        <v>37</v>
      </c>
      <c r="D76" s="5">
        <v>1</v>
      </c>
      <c r="E76" s="24">
        <f t="shared" si="1"/>
        <v>7238.4499418411433</v>
      </c>
      <c r="F76" s="22">
        <f>[1]MAT1!J84+[1]MAT1!J85</f>
        <v>7238.4499418411433</v>
      </c>
      <c r="G76" s="25"/>
      <c r="H76" s="25"/>
    </row>
    <row r="77" spans="2:8" x14ac:dyDescent="0.3">
      <c r="B77" s="3">
        <v>35</v>
      </c>
      <c r="C77" s="4" t="s">
        <v>67</v>
      </c>
      <c r="D77" s="11">
        <v>1</v>
      </c>
      <c r="E77" s="25"/>
      <c r="F77" s="22"/>
      <c r="G77" s="22">
        <f>[1]DISC3!V223*[1]RESUMO!AK17</f>
        <v>11277.110335659687</v>
      </c>
      <c r="H77" s="22">
        <f>[1]DISC3!AB378*[1]RESUMO!AK48</f>
        <v>3046.4163066356482</v>
      </c>
    </row>
    <row r="78" spans="2:8" ht="19.8" customHeight="1" x14ac:dyDescent="0.3">
      <c r="B78" s="39" t="s">
        <v>38</v>
      </c>
      <c r="C78" s="40"/>
      <c r="D78" s="41"/>
      <c r="E78" s="42">
        <f>SUM(F43:F77)+G77+H77</f>
        <v>154011.00512351835</v>
      </c>
      <c r="F78" s="43"/>
      <c r="G78" s="43"/>
      <c r="H78" s="43"/>
    </row>
    <row r="81" spans="2:10" ht="19.95" customHeight="1" x14ac:dyDescent="0.3">
      <c r="B81" s="1" t="s">
        <v>0</v>
      </c>
      <c r="C81" s="1" t="s">
        <v>46</v>
      </c>
      <c r="D81" s="1" t="s">
        <v>1</v>
      </c>
      <c r="E81" s="1" t="s">
        <v>64</v>
      </c>
      <c r="F81" s="1" t="s">
        <v>65</v>
      </c>
      <c r="G81" s="2" t="s">
        <v>2</v>
      </c>
      <c r="H81" s="1" t="s">
        <v>3</v>
      </c>
    </row>
    <row r="82" spans="2:10" ht="28.8" x14ac:dyDescent="0.3">
      <c r="B82" s="3">
        <v>1</v>
      </c>
      <c r="C82" s="10" t="s">
        <v>47</v>
      </c>
      <c r="D82" s="11">
        <v>1</v>
      </c>
      <c r="E82" s="24">
        <f>F82/D82</f>
        <v>4161.5819209039546</v>
      </c>
      <c r="F82" s="26">
        <f>[1]MAT1!J92</f>
        <v>4161.5819209039546</v>
      </c>
      <c r="G82" s="25"/>
      <c r="H82" s="25"/>
    </row>
    <row r="83" spans="2:10" x14ac:dyDescent="0.3">
      <c r="B83" s="3">
        <v>2</v>
      </c>
      <c r="C83" s="15" t="s">
        <v>48</v>
      </c>
      <c r="D83" s="11">
        <v>1</v>
      </c>
      <c r="E83" s="24">
        <f t="shared" ref="E83:E90" si="2">F83/D83</f>
        <v>730.97374543037552</v>
      </c>
      <c r="F83" s="26">
        <f>[1]MAT1!J93</f>
        <v>730.97374543037552</v>
      </c>
      <c r="G83" s="25"/>
      <c r="H83" s="25"/>
    </row>
    <row r="84" spans="2:10" x14ac:dyDescent="0.3">
      <c r="B84" s="3">
        <v>3</v>
      </c>
      <c r="C84" s="25" t="s">
        <v>49</v>
      </c>
      <c r="D84" s="11">
        <v>3</v>
      </c>
      <c r="E84" s="24">
        <f t="shared" si="2"/>
        <v>555.61648388168828</v>
      </c>
      <c r="F84" s="26">
        <f>[1]MAT1!J94</f>
        <v>1666.8494516450648</v>
      </c>
      <c r="G84" s="25"/>
      <c r="H84" s="25"/>
    </row>
    <row r="85" spans="2:10" x14ac:dyDescent="0.3">
      <c r="B85" s="3">
        <v>4</v>
      </c>
      <c r="C85" s="25" t="s">
        <v>50</v>
      </c>
      <c r="D85" s="11">
        <v>1</v>
      </c>
      <c r="E85" s="24">
        <f t="shared" si="2"/>
        <v>1313.1937520771021</v>
      </c>
      <c r="F85" s="26">
        <f>[1]MAT1!J95</f>
        <v>1313.1937520771021</v>
      </c>
      <c r="G85" s="25"/>
      <c r="H85" s="25"/>
    </row>
    <row r="86" spans="2:10" x14ac:dyDescent="0.3">
      <c r="B86" s="3">
        <v>5</v>
      </c>
      <c r="C86" s="27" t="s">
        <v>51</v>
      </c>
      <c r="D86" s="11">
        <v>1</v>
      </c>
      <c r="E86" s="24">
        <f t="shared" si="2"/>
        <v>6211.573529411764</v>
      </c>
      <c r="F86" s="26">
        <f>'[5]Cost breakdown'!$F$86</f>
        <v>6211.573529411764</v>
      </c>
      <c r="G86" s="25"/>
      <c r="H86" s="25"/>
    </row>
    <row r="87" spans="2:10" x14ac:dyDescent="0.3">
      <c r="B87" s="3">
        <v>6</v>
      </c>
      <c r="C87" s="16" t="s">
        <v>52</v>
      </c>
      <c r="D87" s="17">
        <v>1</v>
      </c>
      <c r="E87" s="24">
        <f t="shared" si="2"/>
        <v>1535.0592804918579</v>
      </c>
      <c r="F87" s="26">
        <f>[1]MAT1!J97</f>
        <v>1535.0592804918579</v>
      </c>
      <c r="G87" s="25"/>
      <c r="H87" s="25"/>
    </row>
    <row r="88" spans="2:10" x14ac:dyDescent="0.3">
      <c r="B88" s="3">
        <v>7</v>
      </c>
      <c r="C88" s="16" t="s">
        <v>53</v>
      </c>
      <c r="D88" s="11">
        <v>19</v>
      </c>
      <c r="E88" s="24">
        <f t="shared" si="2"/>
        <v>83.084081090063151</v>
      </c>
      <c r="F88" s="26">
        <f>[1]MAT1!J98</f>
        <v>1578.5975407111998</v>
      </c>
      <c r="G88" s="25"/>
      <c r="H88" s="25"/>
    </row>
    <row r="89" spans="2:10" x14ac:dyDescent="0.3">
      <c r="B89" s="3">
        <v>8</v>
      </c>
      <c r="C89" s="28" t="s">
        <v>54</v>
      </c>
      <c r="D89" s="11">
        <v>24</v>
      </c>
      <c r="E89" s="24">
        <f t="shared" si="2"/>
        <v>62.146892655367225</v>
      </c>
      <c r="F89" s="26">
        <f>[1]MAT1!J99</f>
        <v>1491.5254237288134</v>
      </c>
      <c r="G89" s="25"/>
      <c r="H89" s="25"/>
    </row>
    <row r="90" spans="2:10" ht="42" x14ac:dyDescent="0.3">
      <c r="B90" s="3">
        <v>9</v>
      </c>
      <c r="C90" s="18" t="s">
        <v>55</v>
      </c>
      <c r="D90" s="17">
        <v>1</v>
      </c>
      <c r="E90" s="24">
        <f t="shared" si="2"/>
        <v>12022.149343635758</v>
      </c>
      <c r="F90" s="26">
        <f>[1]MAT1!J100+[1]MAT1!J101</f>
        <v>12022.149343635758</v>
      </c>
      <c r="G90" s="25"/>
      <c r="H90" s="25"/>
    </row>
    <row r="91" spans="2:10" x14ac:dyDescent="0.3">
      <c r="B91" s="3">
        <v>10</v>
      </c>
      <c r="C91" s="18" t="s">
        <v>77</v>
      </c>
      <c r="D91" s="14">
        <v>1</v>
      </c>
      <c r="E91" s="58">
        <f>F91/D91</f>
        <v>679.81056829511476</v>
      </c>
      <c r="F91" s="59">
        <f>'[5]Cost breakdown'!$F$91</f>
        <v>679.81056829511476</v>
      </c>
      <c r="G91" s="59"/>
      <c r="H91" s="59"/>
    </row>
    <row r="92" spans="2:10" x14ac:dyDescent="0.3">
      <c r="B92" s="3">
        <v>11</v>
      </c>
      <c r="C92" s="10" t="s">
        <v>56</v>
      </c>
      <c r="D92" s="11">
        <v>1</v>
      </c>
      <c r="E92" s="25"/>
      <c r="F92" s="26"/>
      <c r="G92" s="26">
        <f>[1]DISC4!V223*[1]RESUMO!AK17</f>
        <v>4889.2281488866729</v>
      </c>
      <c r="H92" s="26">
        <f>[1]DISC4!AB378*[1]RESUMO!AK48</f>
        <v>3046.4163066356482</v>
      </c>
    </row>
    <row r="93" spans="2:10" ht="19.95" customHeight="1" x14ac:dyDescent="0.3">
      <c r="B93" s="44" t="s">
        <v>38</v>
      </c>
      <c r="C93" s="45"/>
      <c r="D93" s="46"/>
      <c r="E93" s="47">
        <f>SUM(F82:F91)+G92+H92</f>
        <v>39326.959011853323</v>
      </c>
      <c r="F93" s="48"/>
      <c r="G93" s="48"/>
      <c r="H93" s="49"/>
      <c r="J93" s="8"/>
    </row>
    <row r="94" spans="2:10" x14ac:dyDescent="0.3">
      <c r="B94" s="20"/>
      <c r="C94" s="9"/>
      <c r="D94" s="29"/>
      <c r="F94" s="30"/>
      <c r="G94" s="30"/>
      <c r="H94" s="30"/>
    </row>
    <row r="96" spans="2:10" ht="19.95" customHeight="1" x14ac:dyDescent="0.3">
      <c r="B96" s="1" t="s">
        <v>0</v>
      </c>
      <c r="C96" s="1" t="s">
        <v>57</v>
      </c>
      <c r="D96" s="1" t="s">
        <v>1</v>
      </c>
      <c r="E96" s="1" t="s">
        <v>64</v>
      </c>
      <c r="F96" s="1" t="s">
        <v>65</v>
      </c>
      <c r="G96" s="2" t="s">
        <v>2</v>
      </c>
      <c r="H96" s="1" t="s">
        <v>3</v>
      </c>
    </row>
    <row r="97" spans="2:10" ht="43.2" x14ac:dyDescent="0.3">
      <c r="B97" s="3">
        <v>1</v>
      </c>
      <c r="C97" s="19" t="s">
        <v>58</v>
      </c>
      <c r="D97" s="14">
        <v>1</v>
      </c>
      <c r="E97" s="24">
        <f>F97/D97</f>
        <v>8374.6925888999685</v>
      </c>
      <c r="F97" s="60">
        <f>'[5]Cost breakdown'!$F$97</f>
        <v>8374.6925888999685</v>
      </c>
      <c r="G97" s="25"/>
      <c r="H97" s="25"/>
    </row>
    <row r="98" spans="2:10" ht="86.4" x14ac:dyDescent="0.3">
      <c r="B98" s="3">
        <v>2</v>
      </c>
      <c r="C98" s="19" t="s">
        <v>59</v>
      </c>
      <c r="D98" s="14">
        <v>1</v>
      </c>
      <c r="E98" s="24">
        <f t="shared" ref="E98:E99" si="3">F98/D98</f>
        <v>25690.196078431378</v>
      </c>
      <c r="F98" s="60">
        <f>'[5]Cost breakdown'!$F$98</f>
        <v>25690.196078431378</v>
      </c>
      <c r="G98" s="25"/>
      <c r="H98" s="25"/>
    </row>
    <row r="99" spans="2:10" x14ac:dyDescent="0.3">
      <c r="B99" s="3">
        <v>3</v>
      </c>
      <c r="C99" s="19" t="s">
        <v>78</v>
      </c>
      <c r="D99" s="14">
        <v>2</v>
      </c>
      <c r="E99" s="24">
        <f t="shared" si="3"/>
        <v>45573.008212030581</v>
      </c>
      <c r="F99" s="60">
        <f>'[5]Cost breakdown'!$F$99</f>
        <v>91146.016424061163</v>
      </c>
      <c r="G99" s="25"/>
      <c r="H99" s="25"/>
    </row>
    <row r="100" spans="2:10" ht="19.95" customHeight="1" x14ac:dyDescent="0.3">
      <c r="B100" s="50" t="s">
        <v>38</v>
      </c>
      <c r="C100" s="50"/>
      <c r="D100" s="50"/>
      <c r="E100" s="51">
        <f>SUM(F97:F99)</f>
        <v>125210.90509139252</v>
      </c>
      <c r="F100" s="51"/>
      <c r="G100" s="51"/>
      <c r="H100" s="51"/>
      <c r="J100" s="8"/>
    </row>
    <row r="103" spans="2:10" ht="19.95" customHeight="1" x14ac:dyDescent="0.3">
      <c r="B103" s="31" t="s">
        <v>0</v>
      </c>
      <c r="C103" s="31" t="s">
        <v>60</v>
      </c>
      <c r="D103" s="31" t="s">
        <v>1</v>
      </c>
      <c r="E103" s="31" t="s">
        <v>64</v>
      </c>
      <c r="F103" s="31" t="s">
        <v>65</v>
      </c>
      <c r="G103" s="32" t="s">
        <v>61</v>
      </c>
      <c r="H103" s="31" t="s">
        <v>3</v>
      </c>
    </row>
    <row r="104" spans="2:10" x14ac:dyDescent="0.3">
      <c r="B104" s="33">
        <v>1</v>
      </c>
      <c r="C104" s="16" t="s">
        <v>68</v>
      </c>
      <c r="D104" s="12">
        <v>1</v>
      </c>
      <c r="E104" s="12"/>
      <c r="F104" s="6"/>
      <c r="G104" s="6">
        <f>'[5]Cost breakdown'!$G$107</f>
        <v>59958.701672759489</v>
      </c>
      <c r="H104" s="38"/>
    </row>
    <row r="105" spans="2:10" x14ac:dyDescent="0.3">
      <c r="B105" s="33">
        <v>2</v>
      </c>
      <c r="C105" s="16" t="s">
        <v>69</v>
      </c>
      <c r="D105" s="12">
        <v>1</v>
      </c>
      <c r="E105" s="12"/>
      <c r="F105" s="6"/>
      <c r="G105" s="6">
        <f>'[5]Cost breakdown'!$G$108</f>
        <v>44969.026254569617</v>
      </c>
      <c r="H105" s="38"/>
    </row>
    <row r="106" spans="2:10" x14ac:dyDescent="0.3">
      <c r="B106" s="33">
        <v>3</v>
      </c>
      <c r="C106" s="16" t="s">
        <v>70</v>
      </c>
      <c r="D106" s="12">
        <v>1</v>
      </c>
      <c r="E106" s="12"/>
      <c r="F106" s="6"/>
      <c r="G106" s="6">
        <f>'[5]Cost breakdown'!$G$109</f>
        <v>5288.6842251024691</v>
      </c>
      <c r="H106" s="38"/>
    </row>
    <row r="107" spans="2:10" x14ac:dyDescent="0.3">
      <c r="B107" s="33">
        <v>4</v>
      </c>
      <c r="C107" s="16" t="s">
        <v>71</v>
      </c>
      <c r="D107" s="12">
        <v>1</v>
      </c>
      <c r="E107" s="12"/>
      <c r="F107" s="6"/>
      <c r="G107" s="6">
        <f>'[5]Cost breakdown'!$G$110</f>
        <v>42309.473800819753</v>
      </c>
      <c r="H107" s="38"/>
    </row>
    <row r="108" spans="2:10" x14ac:dyDescent="0.3">
      <c r="B108" s="33">
        <v>5</v>
      </c>
      <c r="C108" s="16" t="s">
        <v>72</v>
      </c>
      <c r="D108" s="12">
        <v>1</v>
      </c>
      <c r="E108" s="12"/>
      <c r="F108" s="6"/>
      <c r="G108" s="6">
        <f>'[5]Cost breakdown'!$G$111</f>
        <v>37020.789575717281</v>
      </c>
      <c r="H108" s="38"/>
    </row>
    <row r="109" spans="2:10" x14ac:dyDescent="0.3">
      <c r="B109" s="33">
        <v>6</v>
      </c>
      <c r="C109" s="16" t="s">
        <v>73</v>
      </c>
      <c r="D109" s="12">
        <v>1</v>
      </c>
      <c r="E109" s="12"/>
      <c r="F109" s="6"/>
      <c r="G109" s="6">
        <f>'[5]Cost breakdown'!$G$112</f>
        <v>14989.675418189872</v>
      </c>
      <c r="H109" s="38"/>
    </row>
    <row r="110" spans="2:10" x14ac:dyDescent="0.3">
      <c r="B110" s="33">
        <v>7</v>
      </c>
      <c r="C110" s="16" t="s">
        <v>74</v>
      </c>
      <c r="D110" s="12">
        <v>1</v>
      </c>
      <c r="E110" s="12"/>
      <c r="F110" s="6"/>
      <c r="G110" s="6">
        <f>'[5]Cost breakdown'!$G$113</f>
        <v>10577.368450204938</v>
      </c>
      <c r="H110" s="38"/>
    </row>
    <row r="111" spans="2:10" x14ac:dyDescent="0.3">
      <c r="B111" s="33">
        <v>8</v>
      </c>
      <c r="C111" s="16" t="s">
        <v>75</v>
      </c>
      <c r="D111" s="12">
        <v>1</v>
      </c>
      <c r="E111" s="12"/>
      <c r="F111" s="6"/>
      <c r="G111" s="6">
        <f>'[5]Cost breakdown'!$G$114</f>
        <v>29979.350836379745</v>
      </c>
      <c r="H111" s="38"/>
    </row>
    <row r="112" spans="2:10" x14ac:dyDescent="0.3">
      <c r="B112" s="33">
        <v>9</v>
      </c>
      <c r="C112" s="16" t="s">
        <v>76</v>
      </c>
      <c r="D112" s="12">
        <v>1</v>
      </c>
      <c r="E112" s="12"/>
      <c r="F112" s="6"/>
      <c r="G112" s="6">
        <f>'[5]Cost breakdown'!$G$115</f>
        <v>10577.368450204938</v>
      </c>
      <c r="H112" s="38"/>
    </row>
    <row r="113" spans="2:10" x14ac:dyDescent="0.3">
      <c r="B113" s="33"/>
      <c r="C113" s="34"/>
      <c r="D113" s="35"/>
      <c r="E113" s="36"/>
      <c r="F113" s="37"/>
      <c r="G113" s="37"/>
      <c r="H113" s="38"/>
    </row>
    <row r="114" spans="2:10" x14ac:dyDescent="0.3">
      <c r="B114" s="33"/>
      <c r="C114" s="34"/>
      <c r="D114" s="35"/>
      <c r="E114" s="36"/>
      <c r="F114" s="37"/>
      <c r="G114" s="37"/>
      <c r="H114" s="38"/>
    </row>
    <row r="115" spans="2:10" x14ac:dyDescent="0.3">
      <c r="B115" s="33"/>
      <c r="C115" s="34"/>
      <c r="D115" s="35"/>
      <c r="E115" s="36"/>
      <c r="F115" s="37"/>
      <c r="G115" s="37"/>
      <c r="H115" s="38"/>
    </row>
    <row r="116" spans="2:10" ht="19.95" customHeight="1" x14ac:dyDescent="0.3">
      <c r="B116" s="44" t="s">
        <v>38</v>
      </c>
      <c r="C116" s="45"/>
      <c r="D116" s="46"/>
      <c r="E116" s="47">
        <f>SUM(G104:G112)</f>
        <v>255670.4386839481</v>
      </c>
      <c r="F116" s="48"/>
      <c r="G116" s="48"/>
      <c r="H116" s="49"/>
      <c r="J116" s="8"/>
    </row>
    <row r="119" spans="2:10" ht="37.799999999999997" customHeight="1" x14ac:dyDescent="0.3">
      <c r="B119" s="52" t="s">
        <v>38</v>
      </c>
      <c r="C119" s="53"/>
      <c r="D119" s="54"/>
      <c r="E119" s="55">
        <f>E39+E78+E93+E100+E116</f>
        <v>643057.88639747421</v>
      </c>
      <c r="F119" s="56"/>
      <c r="G119" s="56"/>
      <c r="H119" s="57"/>
    </row>
  </sheetData>
  <mergeCells count="12">
    <mergeCell ref="B100:D100"/>
    <mergeCell ref="E100:H100"/>
    <mergeCell ref="B116:D116"/>
    <mergeCell ref="E116:H116"/>
    <mergeCell ref="B119:D119"/>
    <mergeCell ref="E119:H119"/>
    <mergeCell ref="B39:D39"/>
    <mergeCell ref="E39:H39"/>
    <mergeCell ref="B78:D78"/>
    <mergeCell ref="E78:H78"/>
    <mergeCell ref="B93:D93"/>
    <mergeCell ref="E93:H93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5f5f8-620b-4110-92dc-65f218eb4e49" xsi:nil="true"/>
    <lcf76f155ced4ddcb4097134ff3c332f xmlns="49558be5-eed0-41df-bf1e-cd99063849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F964707A1C6C4EAA1DFDE00F1D5781" ma:contentTypeVersion="15" ma:contentTypeDescription="Crie um novo documento." ma:contentTypeScope="" ma:versionID="183edbb77c89c191868b9b4a5cae76ed">
  <xsd:schema xmlns:xsd="http://www.w3.org/2001/XMLSchema" xmlns:xs="http://www.w3.org/2001/XMLSchema" xmlns:p="http://schemas.microsoft.com/office/2006/metadata/properties" xmlns:ns2="49558be5-eed0-41df-bf1e-cd99063849e6" xmlns:ns3="7045f5f8-620b-4110-92dc-65f218eb4e49" targetNamespace="http://schemas.microsoft.com/office/2006/metadata/properties" ma:root="true" ma:fieldsID="3810178c3f55f3afd7cf4ae4f46992a3" ns2:_="" ns3:_="">
    <xsd:import namespace="49558be5-eed0-41df-bf1e-cd99063849e6"/>
    <xsd:import namespace="7045f5f8-620b-4110-92dc-65f218eb4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58be5-eed0-41df-bf1e-cd9906384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36f03d4-3564-44f6-bd87-8be0e8fa38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5f5f8-620b-4110-92dc-65f218eb4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dc1f79f-9806-44dd-996a-64365ddeeb16}" ma:internalName="TaxCatchAll" ma:showField="CatchAllData" ma:web="7045f5f8-620b-4110-92dc-65f218eb4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8D67D6-DC20-444C-867E-D08B6E302D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DA9646-3B72-494B-B317-B22C342B6271}">
  <ds:schemaRefs>
    <ds:schemaRef ds:uri="http://schemas.microsoft.com/office/2006/metadata/properties"/>
    <ds:schemaRef ds:uri="http://schemas.microsoft.com/office/infopath/2007/PartnerControls"/>
    <ds:schemaRef ds:uri="7045f5f8-620b-4110-92dc-65f218eb4e49"/>
    <ds:schemaRef ds:uri="49558be5-eed0-41df-bf1e-cd99063849e6"/>
  </ds:schemaRefs>
</ds:datastoreItem>
</file>

<file path=customXml/itemProps3.xml><?xml version="1.0" encoding="utf-8"?>
<ds:datastoreItem xmlns:ds="http://schemas.openxmlformats.org/officeDocument/2006/customXml" ds:itemID="{CF5F35C2-EE6F-45F0-ADB4-6B9D94F9A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Thaylla Damasceno</dc:creator>
  <cp:lastModifiedBy>Thaylla Damasceno</cp:lastModifiedBy>
  <dcterms:created xsi:type="dcterms:W3CDTF">2023-09-26T12:43:17Z</dcterms:created>
  <dcterms:modified xsi:type="dcterms:W3CDTF">2024-02-07T17:11:47Z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0x01010009F964707A1C6C4EAA1DFDE00F1D5781</vt:lpwstr>
  </property>
  <property fmtid="{D5CDD505-2E9C-101B-9397-08002B2CF9AE}" pid="3" name="MediaServiceImageTags">
    <vt:lpwstr/>
  </property>
</Properties>
</file>